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daorg-my.sharepoint.com/personal/jjohnson_goremountain_com/Documents/"/>
    </mc:Choice>
  </mc:AlternateContent>
  <xr:revisionPtr revIDLastSave="0" documentId="8_{757AD7D9-BA70-44AC-B25F-285D72AEE2AC}" xr6:coauthVersionLast="47" xr6:coauthVersionMax="47" xr10:uidLastSave="{00000000-0000-0000-0000-000000000000}"/>
  <bookViews>
    <workbookView xWindow="-120" yWindow="-120" windowWidth="29040" windowHeight="15840" xr2:uid="{B2AFD7EA-0EC4-41FE-8F9C-58D9972808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1" l="1"/>
  <c r="G106" i="1"/>
  <c r="G103" i="1"/>
  <c r="G100" i="1"/>
  <c r="G97" i="1"/>
  <c r="G94" i="1"/>
  <c r="G91" i="1"/>
  <c r="G88" i="1"/>
  <c r="G85" i="1"/>
  <c r="G82" i="1"/>
  <c r="G79" i="1"/>
  <c r="G76" i="1"/>
  <c r="F103" i="1"/>
  <c r="F100" i="1"/>
  <c r="F97" i="1"/>
  <c r="F94" i="1"/>
  <c r="F91" i="1"/>
  <c r="F88" i="1"/>
  <c r="F79" i="1"/>
  <c r="G73" i="1"/>
  <c r="F73" i="1"/>
  <c r="G70" i="1" l="1"/>
  <c r="F70" i="1"/>
  <c r="G67" i="1"/>
  <c r="F137" i="1"/>
  <c r="G137" i="1"/>
  <c r="G109" i="1"/>
  <c r="G50" i="1"/>
  <c r="G62" i="1"/>
  <c r="F32" i="1"/>
  <c r="F33" i="1"/>
  <c r="F115" i="1"/>
  <c r="H115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4" i="1"/>
  <c r="H114" i="1" s="1"/>
  <c r="D62" i="1"/>
  <c r="F104" i="1"/>
  <c r="F48" i="1"/>
  <c r="F47" i="1"/>
  <c r="F45" i="1"/>
  <c r="F44" i="1"/>
  <c r="F43" i="1"/>
  <c r="F41" i="1"/>
  <c r="F40" i="1"/>
  <c r="F38" i="1"/>
  <c r="F37" i="1"/>
  <c r="F36" i="1"/>
  <c r="F34" i="1"/>
  <c r="F31" i="1"/>
  <c r="F30" i="1"/>
  <c r="F28" i="1"/>
  <c r="F27" i="1"/>
  <c r="F25" i="1"/>
  <c r="F24" i="1"/>
  <c r="F22" i="1"/>
  <c r="F21" i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01" i="1"/>
  <c r="F98" i="1"/>
  <c r="H98" i="1" s="1"/>
  <c r="F95" i="1"/>
  <c r="H95" i="1" s="1"/>
  <c r="F92" i="1"/>
  <c r="H92" i="1" s="1"/>
  <c r="F89" i="1"/>
  <c r="H89" i="1" s="1"/>
  <c r="F86" i="1"/>
  <c r="H86" i="1" s="1"/>
  <c r="F83" i="1"/>
  <c r="F80" i="1"/>
  <c r="F77" i="1"/>
  <c r="F74" i="1"/>
  <c r="F71" i="1"/>
  <c r="H71" i="1" s="1"/>
  <c r="F68" i="1"/>
  <c r="H68" i="1" s="1"/>
  <c r="F65" i="1"/>
  <c r="F67" i="1" s="1"/>
  <c r="F59" i="1"/>
  <c r="H59" i="1" s="1"/>
  <c r="F60" i="1"/>
  <c r="H60" i="1" s="1"/>
  <c r="F58" i="1"/>
  <c r="H58" i="1" s="1"/>
  <c r="F57" i="1"/>
  <c r="H57" i="1" s="1"/>
  <c r="G49" i="1"/>
  <c r="G46" i="1"/>
  <c r="G42" i="1"/>
  <c r="G39" i="1"/>
  <c r="G35" i="1"/>
  <c r="G29" i="1"/>
  <c r="G26" i="1"/>
  <c r="G23" i="1"/>
  <c r="F20" i="1"/>
  <c r="H104" i="1" l="1"/>
  <c r="F106" i="1"/>
  <c r="H106" i="1" s="1"/>
  <c r="H83" i="1"/>
  <c r="F85" i="1"/>
  <c r="H85" i="1" s="1"/>
  <c r="H80" i="1"/>
  <c r="F82" i="1"/>
  <c r="H74" i="1"/>
  <c r="F76" i="1"/>
  <c r="H103" i="1"/>
  <c r="H88" i="1"/>
  <c r="H82" i="1"/>
  <c r="H94" i="1"/>
  <c r="H137" i="1"/>
  <c r="H91" i="1"/>
  <c r="H76" i="1"/>
  <c r="H77" i="1"/>
  <c r="H97" i="1"/>
  <c r="H101" i="1"/>
  <c r="H70" i="1"/>
  <c r="H65" i="1"/>
  <c r="H100" i="1"/>
  <c r="H79" i="1"/>
  <c r="F62" i="1"/>
  <c r="F26" i="1"/>
  <c r="H26" i="1" s="1"/>
  <c r="F46" i="1"/>
  <c r="H46" i="1" s="1"/>
  <c r="F39" i="1"/>
  <c r="H39" i="1" s="1"/>
  <c r="F23" i="1"/>
  <c r="F35" i="1"/>
  <c r="H35" i="1" s="1"/>
  <c r="F42" i="1"/>
  <c r="H42" i="1" s="1"/>
  <c r="F29" i="1"/>
  <c r="H29" i="1" s="1"/>
  <c r="F49" i="1"/>
  <c r="H67" i="1"/>
  <c r="F107" i="1" l="1"/>
  <c r="H107" i="1" s="1"/>
  <c r="H23" i="1"/>
  <c r="F50" i="1"/>
  <c r="H50" i="1" s="1"/>
  <c r="G54" i="1"/>
  <c r="G108" i="1" s="1"/>
  <c r="H49" i="1"/>
  <c r="H73" i="1"/>
  <c r="H62" i="1" l="1"/>
  <c r="F54" i="1"/>
  <c r="F108" i="1" s="1"/>
  <c r="H108" i="1" l="1"/>
  <c r="F109" i="1"/>
  <c r="H109" i="1" s="1"/>
  <c r="H54" i="1"/>
</calcChain>
</file>

<file path=xl/sharedStrings.xml><?xml version="1.0" encoding="utf-8"?>
<sst xmlns="http://schemas.openxmlformats.org/spreadsheetml/2006/main" count="167" uniqueCount="102">
  <si>
    <t>ORDA EVENT/ACTIVITY BUDGET PLANNER</t>
  </si>
  <si>
    <t>Event Name:</t>
  </si>
  <si>
    <t xml:space="preserve">DATE: </t>
  </si>
  <si>
    <t xml:space="preserve">VENUE: </t>
  </si>
  <si>
    <t>Event Description:</t>
  </si>
  <si>
    <t>Benefit to ORDA</t>
  </si>
  <si>
    <t>Revenues</t>
  </si>
  <si>
    <t>Functional Area Revenues</t>
  </si>
  <si>
    <t>Revenue</t>
  </si>
  <si>
    <t>Gross *%</t>
  </si>
  <si>
    <t>Description</t>
  </si>
  <si>
    <t xml:space="preserve">Budget </t>
  </si>
  <si>
    <t>Actual</t>
  </si>
  <si>
    <t>Variance</t>
  </si>
  <si>
    <t>Admissions - incremental</t>
  </si>
  <si>
    <t>Total</t>
  </si>
  <si>
    <t>Attractions Revenue - Incremental</t>
  </si>
  <si>
    <t>Sponsorship</t>
  </si>
  <si>
    <t>Concessions Revenue - Incremental</t>
  </si>
  <si>
    <t>Sodexo</t>
  </si>
  <si>
    <t>Food Vendors</t>
  </si>
  <si>
    <t>Merchandise Revenue - Incremental</t>
  </si>
  <si>
    <t xml:space="preserve">Venue Rental </t>
  </si>
  <si>
    <t>Site Fee</t>
  </si>
  <si>
    <t>Athlete Registration Fees</t>
  </si>
  <si>
    <t>Total Revenue</t>
  </si>
  <si>
    <t>Expenses</t>
  </si>
  <si>
    <t>Admin Fee %</t>
  </si>
  <si>
    <t>Added on to all events/activities</t>
  </si>
  <si>
    <t xml:space="preserve">Admin Fee </t>
  </si>
  <si>
    <t>Budget Submitted before 90 days 5%,                      within 30-90 days 10%, 30 or less days 15%</t>
  </si>
  <si>
    <t>Payroll</t>
  </si>
  <si>
    <t>Avg Hr Rate</t>
  </si>
  <si>
    <t>Total Hrs</t>
  </si>
  <si>
    <t>Labor - Logistics - Hourly</t>
  </si>
  <si>
    <t>LABOR @1.15</t>
  </si>
  <si>
    <t>(calculate using avg rate for all employees)</t>
  </si>
  <si>
    <t>LABOR @1.64</t>
  </si>
  <si>
    <t>or LABOR @1.40  avg</t>
  </si>
  <si>
    <t>Venue MC Payroll</t>
  </si>
  <si>
    <t>MC@1.64</t>
  </si>
  <si>
    <t>(calculate est hours/pay rate each employee)</t>
  </si>
  <si>
    <t>Events Expenses | Vendor</t>
  </si>
  <si>
    <t>Account Code</t>
  </si>
  <si>
    <t>Expense</t>
  </si>
  <si>
    <t>Marketing</t>
  </si>
  <si>
    <t>ADVERTISING</t>
  </si>
  <si>
    <t>6036-ADV-VENUE-(event code)</t>
  </si>
  <si>
    <t>Food &amp; Beverage</t>
  </si>
  <si>
    <t>F&amp;B</t>
  </si>
  <si>
    <t>6036-FAB-VENUE-(event code)</t>
  </si>
  <si>
    <t>Supplies</t>
  </si>
  <si>
    <t>SUPPLIES</t>
  </si>
  <si>
    <t>6036-SUP-VENUE-(event code)</t>
  </si>
  <si>
    <t>Rentals</t>
  </si>
  <si>
    <t>RENTALS</t>
  </si>
  <si>
    <t>6036-RNT-VENUE-(event code)</t>
  </si>
  <si>
    <t>Merchandise</t>
  </si>
  <si>
    <t>MERCH</t>
  </si>
  <si>
    <t>Services</t>
  </si>
  <si>
    <t>SERVICES</t>
  </si>
  <si>
    <t>(Entertainment)</t>
  </si>
  <si>
    <t>6036-SVC-VENUE-(event code)</t>
  </si>
  <si>
    <t>Misc Purchases</t>
  </si>
  <si>
    <t>MISC.</t>
  </si>
  <si>
    <t>6036-MIS-VENUE-(event code)</t>
  </si>
  <si>
    <t>ORDA Vehicle Transportation</t>
  </si>
  <si>
    <t>ORDA vehcile/driver supplied transportation</t>
  </si>
  <si>
    <t>Tranportation</t>
  </si>
  <si>
    <t>(Airefaire, Bus, Rentals)</t>
  </si>
  <si>
    <t>Lodging ( include per diem)</t>
  </si>
  <si>
    <t>Meals (include per diem)</t>
  </si>
  <si>
    <t>Fees</t>
  </si>
  <si>
    <t>(Credit Card, Shipping, Customs)</t>
  </si>
  <si>
    <t>Insurance Exp</t>
  </si>
  <si>
    <t>INSURANCE</t>
  </si>
  <si>
    <t>Other</t>
  </si>
  <si>
    <t>(confirm with finance)</t>
  </si>
  <si>
    <t>Total Events Expenses</t>
  </si>
  <si>
    <r>
      <t>Total Event Income/(</t>
    </r>
    <r>
      <rPr>
        <b/>
        <sz val="12"/>
        <color rgb="FFFF3300"/>
        <rFont val="Calibri"/>
        <family val="2"/>
        <scheme val="minor"/>
      </rPr>
      <t>Loss</t>
    </r>
    <r>
      <rPr>
        <b/>
        <sz val="12"/>
        <color theme="0"/>
        <rFont val="Calibri"/>
        <family val="2"/>
        <scheme val="minor"/>
      </rPr>
      <t>)</t>
    </r>
  </si>
  <si>
    <t>ORDA Vouchers</t>
  </si>
  <si>
    <t>Number of Volunteers</t>
  </si>
  <si>
    <t># Issued</t>
  </si>
  <si>
    <t>Value</t>
  </si>
  <si>
    <t>Value-In-Kind</t>
  </si>
  <si>
    <t>VIK</t>
  </si>
  <si>
    <t>Amount</t>
  </si>
  <si>
    <t xml:space="preserve">Pass Through (ORDA bills client for expenses)                </t>
  </si>
  <si>
    <t>Pass Through</t>
  </si>
  <si>
    <t>Lodging</t>
  </si>
  <si>
    <t>Transportation</t>
  </si>
  <si>
    <t>Gifts</t>
  </si>
  <si>
    <t>Rental Equipment</t>
  </si>
  <si>
    <t xml:space="preserve">Sodexo Catering </t>
  </si>
  <si>
    <t>Gore Music Fest 2023</t>
  </si>
  <si>
    <t>Gore</t>
  </si>
  <si>
    <t>Music Fest Tickets</t>
  </si>
  <si>
    <t>(1500) $40 Tickets</t>
  </si>
  <si>
    <t>Retail Sales (Net)</t>
  </si>
  <si>
    <t>Stage, Lighting, Sound, Gates</t>
  </si>
  <si>
    <t>Bands</t>
  </si>
  <si>
    <t>Security Guards &amp; Producer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</si>
</sst>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Roboto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rgb="FF06C225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33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6">
    <xf numFmtId="0" fontId="0" fillId="0" borderId="0" xfId="0"/>
    <xf numFmtId="9" fontId="2" fillId="0" borderId="0" xfId="2" applyFont="1"/>
    <xf numFmtId="0" fontId="4" fillId="6" borderId="0" xfId="0" applyFont="1" applyFill="1"/>
    <xf numFmtId="0" fontId="5" fillId="0" borderId="0" xfId="0" applyFont="1" applyAlignment="1">
      <alignment horizontal="right"/>
    </xf>
    <xf numFmtId="0" fontId="6" fillId="6" borderId="0" xfId="0" applyFont="1" applyFill="1"/>
    <xf numFmtId="9" fontId="7" fillId="6" borderId="0" xfId="2" applyFont="1" applyFill="1"/>
    <xf numFmtId="0" fontId="6" fillId="0" borderId="0" xfId="0" applyFont="1"/>
    <xf numFmtId="9" fontId="7" fillId="0" borderId="0" xfId="2" applyFont="1"/>
    <xf numFmtId="0" fontId="6" fillId="0" borderId="2" xfId="0" applyFont="1" applyBorder="1"/>
    <xf numFmtId="9" fontId="8" fillId="0" borderId="2" xfId="2" applyFont="1" applyBorder="1"/>
    <xf numFmtId="0" fontId="9" fillId="0" borderId="0" xfId="0" applyFont="1"/>
    <xf numFmtId="0" fontId="10" fillId="0" borderId="0" xfId="0" applyFont="1"/>
    <xf numFmtId="9" fontId="7" fillId="0" borderId="0" xfId="2" applyFont="1" applyBorder="1"/>
    <xf numFmtId="18" fontId="10" fillId="0" borderId="0" xfId="0" applyNumberFormat="1" applyFont="1" applyAlignment="1">
      <alignment horizontal="left"/>
    </xf>
    <xf numFmtId="0" fontId="5" fillId="0" borderId="0" xfId="0" applyFont="1"/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9" fontId="4" fillId="7" borderId="1" xfId="2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0" borderId="14" xfId="0" applyFont="1" applyBorder="1"/>
    <xf numFmtId="0" fontId="6" fillId="0" borderId="3" xfId="0" applyFont="1" applyBorder="1"/>
    <xf numFmtId="166" fontId="6" fillId="0" borderId="9" xfId="0" applyNumberFormat="1" applyFont="1" applyBorder="1"/>
    <xf numFmtId="9" fontId="6" fillId="0" borderId="3" xfId="2" applyFont="1" applyBorder="1"/>
    <xf numFmtId="164" fontId="6" fillId="0" borderId="9" xfId="1" applyNumberFormat="1" applyFont="1" applyBorder="1"/>
    <xf numFmtId="44" fontId="6" fillId="0" borderId="9" xfId="1" applyFont="1" applyBorder="1"/>
    <xf numFmtId="0" fontId="4" fillId="0" borderId="9" xfId="0" applyFont="1" applyBorder="1"/>
    <xf numFmtId="0" fontId="4" fillId="0" borderId="15" xfId="0" applyFont="1" applyBorder="1"/>
    <xf numFmtId="166" fontId="6" fillId="0" borderId="5" xfId="0" applyNumberFormat="1" applyFont="1" applyBorder="1"/>
    <xf numFmtId="9" fontId="6" fillId="0" borderId="0" xfId="2" applyFont="1" applyBorder="1"/>
    <xf numFmtId="164" fontId="6" fillId="0" borderId="5" xfId="1" applyNumberFormat="1" applyFont="1" applyBorder="1"/>
    <xf numFmtId="44" fontId="6" fillId="0" borderId="5" xfId="1" applyFont="1" applyBorder="1"/>
    <xf numFmtId="0" fontId="4" fillId="0" borderId="5" xfId="0" applyFont="1" applyBorder="1"/>
    <xf numFmtId="0" fontId="4" fillId="2" borderId="16" xfId="0" applyFont="1" applyFill="1" applyBorder="1" applyAlignment="1">
      <alignment horizontal="right"/>
    </xf>
    <xf numFmtId="0" fontId="6" fillId="2" borderId="2" xfId="0" applyFont="1" applyFill="1" applyBorder="1"/>
    <xf numFmtId="166" fontId="6" fillId="2" borderId="2" xfId="0" applyNumberFormat="1" applyFont="1" applyFill="1" applyBorder="1"/>
    <xf numFmtId="9" fontId="6" fillId="2" borderId="2" xfId="2" applyFont="1" applyFill="1" applyBorder="1"/>
    <xf numFmtId="0" fontId="6" fillId="2" borderId="2" xfId="0" applyFont="1" applyFill="1" applyBorder="1" applyAlignment="1">
      <alignment horizontal="right"/>
    </xf>
    <xf numFmtId="164" fontId="4" fillId="2" borderId="6" xfId="1" applyNumberFormat="1" applyFont="1" applyFill="1" applyBorder="1"/>
    <xf numFmtId="44" fontId="4" fillId="2" borderId="6" xfId="0" applyNumberFormat="1" applyFont="1" applyFill="1" applyBorder="1"/>
    <xf numFmtId="166" fontId="6" fillId="0" borderId="8" xfId="0" applyNumberFormat="1" applyFont="1" applyBorder="1"/>
    <xf numFmtId="164" fontId="6" fillId="0" borderId="8" xfId="1" applyNumberFormat="1" applyFont="1" applyBorder="1"/>
    <xf numFmtId="44" fontId="6" fillId="0" borderId="8" xfId="1" applyFont="1" applyBorder="1"/>
    <xf numFmtId="0" fontId="4" fillId="0" borderId="8" xfId="0" applyFont="1" applyBorder="1"/>
    <xf numFmtId="0" fontId="6" fillId="0" borderId="15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2" borderId="15" xfId="0" applyFont="1" applyFill="1" applyBorder="1" applyAlignment="1">
      <alignment horizontal="right"/>
    </xf>
    <xf numFmtId="0" fontId="6" fillId="2" borderId="0" xfId="0" applyFont="1" applyFill="1"/>
    <xf numFmtId="9" fontId="6" fillId="2" borderId="0" xfId="2" applyFont="1" applyFill="1" applyBorder="1"/>
    <xf numFmtId="0" fontId="6" fillId="2" borderId="0" xfId="0" applyFont="1" applyFill="1" applyAlignment="1">
      <alignment horizontal="right"/>
    </xf>
    <xf numFmtId="0" fontId="4" fillId="3" borderId="13" xfId="0" applyFont="1" applyFill="1" applyBorder="1"/>
    <xf numFmtId="0" fontId="6" fillId="3" borderId="1" xfId="0" applyFont="1" applyFill="1" applyBorder="1"/>
    <xf numFmtId="9" fontId="6" fillId="3" borderId="1" xfId="2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7" xfId="1" applyNumberFormat="1" applyFont="1" applyFill="1" applyBorder="1"/>
    <xf numFmtId="44" fontId="4" fillId="3" borderId="7" xfId="0" applyNumberFormat="1" applyFont="1" applyFill="1" applyBorder="1"/>
    <xf numFmtId="0" fontId="8" fillId="0" borderId="15" xfId="0" applyFont="1" applyBorder="1"/>
    <xf numFmtId="0" fontId="7" fillId="0" borderId="0" xfId="0" applyFont="1"/>
    <xf numFmtId="9" fontId="7" fillId="0" borderId="0" xfId="2" applyFont="1" applyFill="1" applyBorder="1"/>
    <xf numFmtId="164" fontId="8" fillId="0" borderId="0" xfId="1" applyNumberFormat="1" applyFont="1" applyFill="1" applyBorder="1"/>
    <xf numFmtId="44" fontId="8" fillId="0" borderId="10" xfId="0" applyNumberFormat="1" applyFont="1" applyBorder="1"/>
    <xf numFmtId="0" fontId="6" fillId="4" borderId="15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left"/>
    </xf>
    <xf numFmtId="9" fontId="6" fillId="4" borderId="2" xfId="2" applyFont="1" applyFill="1" applyBorder="1" applyAlignment="1">
      <alignment horizontal="center"/>
    </xf>
    <xf numFmtId="9" fontId="6" fillId="4" borderId="6" xfId="2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  <xf numFmtId="164" fontId="4" fillId="4" borderId="6" xfId="0" applyNumberFormat="1" applyFont="1" applyFill="1" applyBorder="1" applyAlignment="1">
      <alignment horizontal="center"/>
    </xf>
    <xf numFmtId="44" fontId="11" fillId="4" borderId="6" xfId="0" applyNumberFormat="1" applyFont="1" applyFill="1" applyBorder="1"/>
    <xf numFmtId="0" fontId="6" fillId="0" borderId="15" xfId="0" applyFont="1" applyBorder="1" applyAlignment="1">
      <alignment horizontal="left"/>
    </xf>
    <xf numFmtId="9" fontId="6" fillId="0" borderId="0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44" fontId="11" fillId="0" borderId="10" xfId="0" applyNumberFormat="1" applyFont="1" applyBorder="1"/>
    <xf numFmtId="0" fontId="4" fillId="4" borderId="15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2" fillId="0" borderId="15" xfId="0" applyFont="1" applyBorder="1"/>
    <xf numFmtId="0" fontId="12" fillId="0" borderId="0" xfId="0" applyFont="1"/>
    <xf numFmtId="0" fontId="11" fillId="0" borderId="5" xfId="0" applyFont="1" applyBorder="1"/>
    <xf numFmtId="1" fontId="12" fillId="0" borderId="5" xfId="2" applyNumberFormat="1" applyFont="1" applyBorder="1"/>
    <xf numFmtId="164" fontId="12" fillId="0" borderId="5" xfId="1" applyNumberFormat="1" applyFont="1" applyBorder="1"/>
    <xf numFmtId="44" fontId="6" fillId="0" borderId="5" xfId="0" applyNumberFormat="1" applyFont="1" applyBorder="1"/>
    <xf numFmtId="0" fontId="12" fillId="0" borderId="5" xfId="0" applyFont="1" applyBorder="1"/>
    <xf numFmtId="0" fontId="6" fillId="0" borderId="0" xfId="3" quotePrefix="1" applyFont="1" applyBorder="1"/>
    <xf numFmtId="9" fontId="12" fillId="0" borderId="0" xfId="2" applyFont="1" applyBorder="1"/>
    <xf numFmtId="44" fontId="12" fillId="0" borderId="0" xfId="1" applyFont="1" applyFill="1" applyBorder="1"/>
    <xf numFmtId="44" fontId="12" fillId="0" borderId="0" xfId="1" applyFont="1" applyBorder="1"/>
    <xf numFmtId="0" fontId="13" fillId="0" borderId="10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2" fillId="0" borderId="2" xfId="0" applyFont="1" applyBorder="1"/>
    <xf numFmtId="1" fontId="12" fillId="0" borderId="6" xfId="2" applyNumberFormat="1" applyFont="1" applyFill="1" applyBorder="1"/>
    <xf numFmtId="0" fontId="12" fillId="0" borderId="12" xfId="0" applyFont="1" applyBorder="1"/>
    <xf numFmtId="164" fontId="11" fillId="0" borderId="6" xfId="1" applyNumberFormat="1" applyFont="1" applyFill="1" applyBorder="1"/>
    <xf numFmtId="44" fontId="12" fillId="0" borderId="6" xfId="0" applyNumberFormat="1" applyFont="1" applyBorder="1"/>
    <xf numFmtId="0" fontId="11" fillId="0" borderId="15" xfId="0" applyFont="1" applyBorder="1" applyAlignment="1">
      <alignment horizontal="right"/>
    </xf>
    <xf numFmtId="9" fontId="12" fillId="0" borderId="0" xfId="2" applyFont="1" applyFill="1" applyBorder="1"/>
    <xf numFmtId="164" fontId="11" fillId="0" borderId="0" xfId="1" applyNumberFormat="1" applyFont="1" applyFill="1" applyBorder="1"/>
    <xf numFmtId="44" fontId="11" fillId="0" borderId="0" xfId="1" applyFont="1" applyFill="1" applyBorder="1"/>
    <xf numFmtId="44" fontId="12" fillId="0" borderId="10" xfId="0" applyNumberFormat="1" applyFont="1" applyBorder="1"/>
    <xf numFmtId="0" fontId="12" fillId="0" borderId="17" xfId="0" applyFont="1" applyBorder="1"/>
    <xf numFmtId="0" fontId="11" fillId="0" borderId="4" xfId="0" applyFont="1" applyBorder="1"/>
    <xf numFmtId="8" fontId="11" fillId="0" borderId="5" xfId="0" applyNumberFormat="1" applyFont="1" applyBorder="1"/>
    <xf numFmtId="9" fontId="14" fillId="0" borderId="4" xfId="2" applyFont="1" applyBorder="1"/>
    <xf numFmtId="0" fontId="12" fillId="0" borderId="4" xfId="0" applyFont="1" applyBorder="1"/>
    <xf numFmtId="164" fontId="12" fillId="0" borderId="5" xfId="1" applyNumberFormat="1" applyFont="1" applyFill="1" applyBorder="1"/>
    <xf numFmtId="0" fontId="12" fillId="4" borderId="16" xfId="0" applyFont="1" applyFill="1" applyBorder="1" applyAlignment="1">
      <alignment horizontal="right"/>
    </xf>
    <xf numFmtId="0" fontId="12" fillId="4" borderId="2" xfId="0" applyFont="1" applyFill="1" applyBorder="1"/>
    <xf numFmtId="9" fontId="12" fillId="4" borderId="2" xfId="2" applyFont="1" applyFill="1" applyBorder="1"/>
    <xf numFmtId="44" fontId="11" fillId="4" borderId="12" xfId="0" applyNumberFormat="1" applyFont="1" applyFill="1" applyBorder="1"/>
    <xf numFmtId="0" fontId="11" fillId="0" borderId="0" xfId="0" applyFont="1"/>
    <xf numFmtId="164" fontId="11" fillId="0" borderId="8" xfId="0" applyNumberFormat="1" applyFont="1" applyBorder="1"/>
    <xf numFmtId="164" fontId="12" fillId="0" borderId="8" xfId="1" applyNumberFormat="1" applyFont="1" applyFill="1" applyBorder="1"/>
    <xf numFmtId="164" fontId="12" fillId="0" borderId="8" xfId="1" applyNumberFormat="1" applyFont="1" applyBorder="1"/>
    <xf numFmtId="44" fontId="6" fillId="0" borderId="8" xfId="0" applyNumberFormat="1" applyFont="1" applyBorder="1"/>
    <xf numFmtId="0" fontId="12" fillId="4" borderId="0" xfId="0" applyFont="1" applyFill="1"/>
    <xf numFmtId="164" fontId="11" fillId="0" borderId="5" xfId="0" applyNumberFormat="1" applyFont="1" applyBorder="1"/>
    <xf numFmtId="0" fontId="11" fillId="4" borderId="16" xfId="0" applyFont="1" applyFill="1" applyBorder="1" applyAlignment="1">
      <alignment horizontal="right"/>
    </xf>
    <xf numFmtId="0" fontId="12" fillId="0" borderId="15" xfId="0" applyFont="1" applyBorder="1" applyAlignment="1">
      <alignment wrapText="1"/>
    </xf>
    <xf numFmtId="164" fontId="11" fillId="4" borderId="2" xfId="1" applyNumberFormat="1" applyFont="1" applyFill="1" applyBorder="1"/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horizontal="right"/>
    </xf>
    <xf numFmtId="0" fontId="11" fillId="5" borderId="16" xfId="0" applyFont="1" applyFill="1" applyBorder="1"/>
    <xf numFmtId="0" fontId="12" fillId="5" borderId="2" xfId="0" applyFont="1" applyFill="1" applyBorder="1"/>
    <xf numFmtId="164" fontId="11" fillId="5" borderId="2" xfId="0" applyNumberFormat="1" applyFont="1" applyFill="1" applyBorder="1"/>
    <xf numFmtId="44" fontId="11" fillId="5" borderId="12" xfId="0" applyNumberFormat="1" applyFont="1" applyFill="1" applyBorder="1"/>
    <xf numFmtId="0" fontId="11" fillId="5" borderId="13" xfId="0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left"/>
    </xf>
    <xf numFmtId="164" fontId="11" fillId="5" borderId="1" xfId="0" applyNumberFormat="1" applyFont="1" applyFill="1" applyBorder="1"/>
    <xf numFmtId="44" fontId="11" fillId="5" borderId="11" xfId="0" applyNumberFormat="1" applyFont="1" applyFill="1" applyBorder="1"/>
    <xf numFmtId="0" fontId="6" fillId="0" borderId="15" xfId="0" applyFont="1" applyBorder="1"/>
    <xf numFmtId="0" fontId="6" fillId="0" borderId="10" xfId="0" applyFont="1" applyBorder="1"/>
    <xf numFmtId="9" fontId="14" fillId="0" borderId="0" xfId="2" applyFont="1" applyBorder="1"/>
    <xf numFmtId="0" fontId="6" fillId="6" borderId="15" xfId="0" applyFont="1" applyFill="1" applyBorder="1"/>
    <xf numFmtId="9" fontId="14" fillId="6" borderId="0" xfId="2" applyFont="1" applyFill="1" applyBorder="1"/>
    <xf numFmtId="0" fontId="6" fillId="6" borderId="10" xfId="0" applyFont="1" applyFill="1" applyBorder="1"/>
    <xf numFmtId="0" fontId="4" fillId="6" borderId="15" xfId="0" applyFont="1" applyFill="1" applyBorder="1"/>
    <xf numFmtId="0" fontId="4" fillId="6" borderId="6" xfId="0" applyFont="1" applyFill="1" applyBorder="1" applyAlignment="1">
      <alignment horizontal="center"/>
    </xf>
    <xf numFmtId="9" fontId="5" fillId="6" borderId="6" xfId="2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8" xfId="0" applyFont="1" applyFill="1" applyBorder="1"/>
    <xf numFmtId="9" fontId="14" fillId="6" borderId="8" xfId="2" applyFont="1" applyFill="1" applyBorder="1"/>
    <xf numFmtId="164" fontId="4" fillId="6" borderId="8" xfId="1" applyNumberFormat="1" applyFont="1" applyFill="1" applyBorder="1"/>
    <xf numFmtId="44" fontId="4" fillId="6" borderId="8" xfId="1" applyFont="1" applyFill="1" applyBorder="1"/>
    <xf numFmtId="44" fontId="4" fillId="6" borderId="8" xfId="0" applyNumberFormat="1" applyFont="1" applyFill="1" applyBorder="1"/>
    <xf numFmtId="0" fontId="6" fillId="6" borderId="0" xfId="0" applyFont="1" applyFill="1" applyAlignment="1">
      <alignment horizontal="center"/>
    </xf>
    <xf numFmtId="0" fontId="6" fillId="6" borderId="5" xfId="0" applyFont="1" applyFill="1" applyBorder="1"/>
    <xf numFmtId="9" fontId="14" fillId="6" borderId="5" xfId="2" applyFont="1" applyFill="1" applyBorder="1"/>
    <xf numFmtId="0" fontId="6" fillId="6" borderId="15" xfId="0" applyFont="1" applyFill="1" applyBorder="1" applyAlignment="1">
      <alignment horizontal="center"/>
    </xf>
    <xf numFmtId="9" fontId="4" fillId="6" borderId="6" xfId="2" applyFont="1" applyFill="1" applyBorder="1" applyAlignment="1">
      <alignment horizontal="center"/>
    </xf>
    <xf numFmtId="0" fontId="6" fillId="6" borderId="8" xfId="0" applyFont="1" applyFill="1" applyBorder="1" applyAlignment="1">
      <alignment horizontal="right"/>
    </xf>
    <xf numFmtId="166" fontId="6" fillId="6" borderId="8" xfId="0" applyNumberFormat="1" applyFont="1" applyFill="1" applyBorder="1"/>
    <xf numFmtId="9" fontId="6" fillId="6" borderId="8" xfId="2" applyFont="1" applyFill="1" applyBorder="1"/>
    <xf numFmtId="0" fontId="6" fillId="6" borderId="5" xfId="0" applyFont="1" applyFill="1" applyBorder="1" applyAlignment="1">
      <alignment horizontal="right"/>
    </xf>
    <xf numFmtId="166" fontId="6" fillId="6" borderId="5" xfId="0" applyNumberFormat="1" applyFont="1" applyFill="1" applyBorder="1"/>
    <xf numFmtId="9" fontId="6" fillId="6" borderId="5" xfId="2" applyFont="1" applyFill="1" applyBorder="1"/>
    <xf numFmtId="164" fontId="4" fillId="6" borderId="5" xfId="1" applyNumberFormat="1" applyFont="1" applyFill="1" applyBorder="1"/>
    <xf numFmtId="44" fontId="4" fillId="6" borderId="5" xfId="1" applyFont="1" applyFill="1" applyBorder="1"/>
    <xf numFmtId="44" fontId="4" fillId="6" borderId="5" xfId="0" applyNumberFormat="1" applyFont="1" applyFill="1" applyBorder="1"/>
    <xf numFmtId="0" fontId="4" fillId="6" borderId="16" xfId="0" applyFont="1" applyFill="1" applyBorder="1" applyAlignment="1">
      <alignment horizontal="right"/>
    </xf>
    <xf numFmtId="0" fontId="6" fillId="6" borderId="2" xfId="0" applyFont="1" applyFill="1" applyBorder="1"/>
    <xf numFmtId="166" fontId="6" fillId="6" borderId="2" xfId="0" applyNumberFormat="1" applyFont="1" applyFill="1" applyBorder="1"/>
    <xf numFmtId="9" fontId="6" fillId="6" borderId="2" xfId="2" applyFont="1" applyFill="1" applyBorder="1"/>
    <xf numFmtId="0" fontId="6" fillId="6" borderId="6" xfId="0" applyFont="1" applyFill="1" applyBorder="1" applyAlignment="1">
      <alignment horizontal="right"/>
    </xf>
    <xf numFmtId="164" fontId="4" fillId="6" borderId="6" xfId="1" applyNumberFormat="1" applyFont="1" applyFill="1" applyBorder="1"/>
    <xf numFmtId="44" fontId="4" fillId="6" borderId="6" xfId="0" applyNumberFormat="1" applyFont="1" applyFill="1" applyBorder="1"/>
    <xf numFmtId="164" fontId="4" fillId="6" borderId="0" xfId="1" applyNumberFormat="1" applyFont="1" applyFill="1" applyBorder="1"/>
    <xf numFmtId="44" fontId="4" fillId="6" borderId="0" xfId="1" applyFont="1" applyFill="1" applyBorder="1"/>
    <xf numFmtId="44" fontId="4" fillId="6" borderId="10" xfId="0" applyNumberFormat="1" applyFont="1" applyFill="1" applyBorder="1"/>
    <xf numFmtId="0" fontId="15" fillId="8" borderId="16" xfId="0" applyFont="1" applyFill="1" applyBorder="1"/>
    <xf numFmtId="0" fontId="16" fillId="8" borderId="2" xfId="0" applyFont="1" applyFill="1" applyBorder="1"/>
    <xf numFmtId="9" fontId="16" fillId="8" borderId="2" xfId="2" applyFont="1" applyFill="1" applyBorder="1"/>
    <xf numFmtId="165" fontId="15" fillId="8" borderId="2" xfId="0" applyNumberFormat="1" applyFont="1" applyFill="1" applyBorder="1"/>
    <xf numFmtId="164" fontId="15" fillId="8" borderId="2" xfId="0" applyNumberFormat="1" applyFont="1" applyFill="1" applyBorder="1"/>
    <xf numFmtId="44" fontId="15" fillId="8" borderId="12" xfId="0" applyNumberFormat="1" applyFont="1" applyFill="1" applyBorder="1"/>
    <xf numFmtId="15" fontId="6" fillId="0" borderId="1" xfId="0" applyNumberFormat="1" applyFont="1" applyBorder="1"/>
    <xf numFmtId="0" fontId="4" fillId="7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10" xfId="0" applyFont="1" applyFill="1" applyBorder="1" applyAlignment="1">
      <alignment horizontal="center"/>
    </xf>
    <xf numFmtId="9" fontId="6" fillId="0" borderId="0" xfId="0" applyNumberFormat="1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00"/>
      <color rgb="FFFF7C80"/>
      <color rgb="FFFF505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9572625" cy="1123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955F95-D37E-4FCD-B255-DA1B90695C71}"/>
            </a:ext>
          </a:extLst>
        </xdr:cNvPr>
        <xdr:cNvSpPr txBox="1"/>
      </xdr:nvSpPr>
      <xdr:spPr>
        <a:xfrm>
          <a:off x="2476500" y="828675"/>
          <a:ext cx="9572625" cy="1123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Large Music Fest. Gore will rent out a stage, lighting, and sound equipment. Gore will hire a producer to help coordinate the event the day-of and assist in planning. Gore will hire security guards for the event. Gore could have local vendors pay to attend and sell. The tickets will be sold online, and 2023/24 Season Passholds will be entitled to a discount. Gore will find a headliner band that will get a draw and have two other local and popular openers for the event. We plan to run the Gondola during regular hours. The event will run later into the late afternoon/ early evening.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9582150" cy="8953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38EE24-5C68-46D3-814A-7BA88B0A73BF}"/>
            </a:ext>
          </a:extLst>
        </xdr:cNvPr>
        <xdr:cNvSpPr txBox="1"/>
      </xdr:nvSpPr>
      <xdr:spPr>
        <a:xfrm>
          <a:off x="2476500" y="2171700"/>
          <a:ext cx="9582150" cy="8953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This will be another more significant event on par with Harvest Fest to draw visitation.A chance to have a lively fun event for our core guests. Promotional opportunity for Gore in the summer.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BOR@1.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7859-8191-4C9B-B337-1C514DBBBEC9}">
  <sheetPr>
    <pageSetUpPr fitToPage="1"/>
  </sheetPr>
  <dimension ref="A1:H137"/>
  <sheetViews>
    <sheetView tabSelected="1" topLeftCell="A32" workbookViewId="0">
      <selection activeCell="M82" sqref="M82"/>
    </sheetView>
  </sheetViews>
  <sheetFormatPr defaultRowHeight="15" x14ac:dyDescent="0.25"/>
  <cols>
    <col min="1" max="1" width="37.140625" customWidth="1"/>
    <col min="2" max="2" width="26.42578125" bestFit="1" customWidth="1"/>
    <col min="3" max="3" width="13.85546875" customWidth="1"/>
    <col min="4" max="4" width="12.5703125" style="1" customWidth="1"/>
    <col min="5" max="5" width="44.140625" customWidth="1"/>
    <col min="6" max="6" width="15.85546875" customWidth="1"/>
    <col min="7" max="7" width="13.5703125" customWidth="1"/>
    <col min="8" max="8" width="17.28515625" customWidth="1"/>
  </cols>
  <sheetData>
    <row r="1" spans="1:8" ht="15.75" x14ac:dyDescent="0.25">
      <c r="A1" s="2" t="s">
        <v>0</v>
      </c>
      <c r="B1" s="4"/>
      <c r="C1" s="4"/>
      <c r="D1" s="5"/>
      <c r="E1" s="4"/>
      <c r="F1" s="4"/>
      <c r="G1" s="4"/>
      <c r="H1" s="4"/>
    </row>
    <row r="2" spans="1:8" ht="15.75" x14ac:dyDescent="0.25">
      <c r="A2" s="6"/>
      <c r="B2" s="6"/>
      <c r="C2" s="6"/>
      <c r="D2" s="7"/>
      <c r="E2" s="6"/>
      <c r="F2" s="6"/>
      <c r="G2" s="6"/>
      <c r="H2" s="6"/>
    </row>
    <row r="3" spans="1:8" ht="16.5" thickBot="1" x14ac:dyDescent="0.3">
      <c r="A3" s="3" t="s">
        <v>1</v>
      </c>
      <c r="B3" s="8" t="s">
        <v>94</v>
      </c>
      <c r="C3" s="8"/>
      <c r="D3" s="9"/>
      <c r="E3" s="10"/>
      <c r="F3" s="6"/>
      <c r="G3" s="6"/>
      <c r="H3" s="11"/>
    </row>
    <row r="4" spans="1:8" ht="16.5" thickBot="1" x14ac:dyDescent="0.3">
      <c r="A4" s="3" t="s">
        <v>2</v>
      </c>
      <c r="B4" s="183">
        <v>45164</v>
      </c>
      <c r="C4" s="6"/>
      <c r="D4" s="12"/>
      <c r="E4" s="6"/>
      <c r="F4" s="6"/>
      <c r="G4" s="6"/>
      <c r="H4" s="11"/>
    </row>
    <row r="5" spans="1:8" ht="16.5" thickBot="1" x14ac:dyDescent="0.3">
      <c r="A5" s="3" t="s">
        <v>3</v>
      </c>
      <c r="B5" s="8" t="s">
        <v>95</v>
      </c>
      <c r="C5" s="6"/>
      <c r="D5" s="12"/>
      <c r="E5" s="6"/>
      <c r="F5" s="6"/>
      <c r="G5" s="6"/>
      <c r="H5" s="13"/>
    </row>
    <row r="6" spans="1:8" ht="15.75" x14ac:dyDescent="0.25">
      <c r="A6" s="3"/>
      <c r="B6" s="6"/>
      <c r="C6" s="6"/>
      <c r="D6" s="12"/>
      <c r="E6" s="6"/>
      <c r="F6" s="6"/>
      <c r="G6" s="6"/>
      <c r="H6" s="13"/>
    </row>
    <row r="7" spans="1:8" ht="15.75" x14ac:dyDescent="0.25">
      <c r="A7" s="3" t="s">
        <v>4</v>
      </c>
      <c r="B7" s="6"/>
      <c r="C7" s="6"/>
      <c r="D7" s="12"/>
      <c r="E7" s="6"/>
      <c r="F7" s="6"/>
      <c r="G7" s="6"/>
      <c r="H7" s="13"/>
    </row>
    <row r="8" spans="1:8" ht="15.75" x14ac:dyDescent="0.25">
      <c r="A8" s="14"/>
      <c r="B8" s="6"/>
      <c r="C8" s="6"/>
      <c r="D8" s="12"/>
      <c r="E8" s="6"/>
      <c r="F8" s="6"/>
      <c r="G8" s="6"/>
      <c r="H8" s="13"/>
    </row>
    <row r="9" spans="1:8" ht="15.75" x14ac:dyDescent="0.25">
      <c r="A9" s="14"/>
      <c r="B9" s="6"/>
      <c r="C9" s="6"/>
      <c r="D9" s="12"/>
      <c r="E9" s="6"/>
      <c r="F9" s="6"/>
      <c r="G9" s="6"/>
      <c r="H9" s="13"/>
    </row>
    <row r="10" spans="1:8" ht="15.75" x14ac:dyDescent="0.25">
      <c r="A10" s="14"/>
      <c r="B10" s="6"/>
      <c r="C10" s="6"/>
      <c r="D10" s="7"/>
      <c r="E10" s="6"/>
      <c r="F10" s="6"/>
      <c r="G10" s="6"/>
      <c r="H10" s="13"/>
    </row>
    <row r="11" spans="1:8" ht="15.75" x14ac:dyDescent="0.25">
      <c r="A11" s="14"/>
      <c r="B11" s="6"/>
      <c r="C11" s="6"/>
      <c r="D11" s="7"/>
      <c r="E11" s="6"/>
      <c r="F11" s="6"/>
      <c r="G11" s="6"/>
      <c r="H11" s="13"/>
    </row>
    <row r="12" spans="1:8" ht="15.75" x14ac:dyDescent="0.25">
      <c r="A12" s="14"/>
      <c r="B12" s="6"/>
      <c r="C12" s="6"/>
      <c r="D12" s="7"/>
      <c r="E12" s="6"/>
      <c r="F12" s="6"/>
      <c r="G12" s="6"/>
      <c r="H12" s="13"/>
    </row>
    <row r="13" spans="1:8" ht="15.75" x14ac:dyDescent="0.25">
      <c r="A13" s="3" t="s">
        <v>5</v>
      </c>
      <c r="B13" s="6"/>
      <c r="C13" s="6"/>
      <c r="D13" s="7"/>
      <c r="E13" s="6"/>
      <c r="F13" s="6"/>
      <c r="G13" s="6"/>
      <c r="H13" s="13"/>
    </row>
    <row r="14" spans="1:8" ht="15.75" x14ac:dyDescent="0.25">
      <c r="A14" s="14"/>
      <c r="B14" s="6"/>
      <c r="C14" s="6"/>
      <c r="D14" s="7"/>
      <c r="E14" s="6"/>
      <c r="F14" s="6"/>
      <c r="G14" s="6"/>
      <c r="H14" s="13"/>
    </row>
    <row r="15" spans="1:8" ht="15.75" x14ac:dyDescent="0.25">
      <c r="A15" s="14"/>
      <c r="B15" s="6"/>
      <c r="C15" s="6"/>
      <c r="D15" s="7"/>
      <c r="E15" s="6"/>
      <c r="F15" s="6"/>
      <c r="G15" s="6"/>
      <c r="H15" s="13"/>
    </row>
    <row r="16" spans="1:8" ht="15.75" x14ac:dyDescent="0.25">
      <c r="A16" s="14"/>
      <c r="B16" s="6"/>
      <c r="C16" s="6"/>
      <c r="D16" s="7"/>
      <c r="E16" s="6"/>
      <c r="F16" s="6"/>
      <c r="G16" s="6"/>
      <c r="H16" s="13"/>
    </row>
    <row r="17" spans="1:8" ht="16.5" thickBot="1" x14ac:dyDescent="0.3">
      <c r="A17" s="14"/>
      <c r="B17" s="6"/>
      <c r="C17" s="6"/>
      <c r="D17" s="7"/>
      <c r="E17" s="6"/>
      <c r="F17" s="6"/>
      <c r="G17" s="6"/>
      <c r="H17" s="13"/>
    </row>
    <row r="18" spans="1:8" ht="16.5" thickBot="1" x14ac:dyDescent="0.3">
      <c r="A18" s="184" t="s">
        <v>6</v>
      </c>
      <c r="B18" s="185"/>
      <c r="C18" s="185"/>
      <c r="D18" s="185"/>
      <c r="E18" s="185"/>
      <c r="F18" s="185"/>
      <c r="G18" s="185"/>
      <c r="H18" s="186"/>
    </row>
    <row r="19" spans="1:8" ht="16.5" thickBot="1" x14ac:dyDescent="0.3">
      <c r="A19" s="15" t="s">
        <v>7</v>
      </c>
      <c r="B19" s="16"/>
      <c r="C19" s="16" t="s">
        <v>8</v>
      </c>
      <c r="D19" s="17" t="s">
        <v>9</v>
      </c>
      <c r="E19" s="16" t="s">
        <v>10</v>
      </c>
      <c r="F19" s="16" t="s">
        <v>11</v>
      </c>
      <c r="G19" s="16" t="s">
        <v>12</v>
      </c>
      <c r="H19" s="18" t="s">
        <v>13</v>
      </c>
    </row>
    <row r="20" spans="1:8" ht="15.75" x14ac:dyDescent="0.25">
      <c r="A20" s="19" t="s">
        <v>14</v>
      </c>
      <c r="B20" s="20" t="s">
        <v>96</v>
      </c>
      <c r="C20" s="21">
        <v>60000</v>
      </c>
      <c r="D20" s="22">
        <v>1</v>
      </c>
      <c r="E20" s="20" t="s">
        <v>97</v>
      </c>
      <c r="F20" s="23">
        <f>SUM(C20*D20)</f>
        <v>60000</v>
      </c>
      <c r="G20" s="24">
        <v>0</v>
      </c>
      <c r="H20" s="25"/>
    </row>
    <row r="21" spans="1:8" ht="15.75" x14ac:dyDescent="0.25">
      <c r="A21" s="26"/>
      <c r="B21" s="6"/>
      <c r="C21" s="27"/>
      <c r="D21" s="28">
        <v>1</v>
      </c>
      <c r="E21" s="6"/>
      <c r="F21" s="29">
        <f t="shared" ref="F21:F22" si="0">SUM(C21*D21)</f>
        <v>0</v>
      </c>
      <c r="G21" s="30">
        <v>0</v>
      </c>
      <c r="H21" s="31"/>
    </row>
    <row r="22" spans="1:8" ht="15.75" x14ac:dyDescent="0.25">
      <c r="A22" s="26"/>
      <c r="B22" s="6"/>
      <c r="C22" s="27">
        <v>0</v>
      </c>
      <c r="D22" s="28">
        <v>1</v>
      </c>
      <c r="E22" s="6"/>
      <c r="F22" s="29">
        <f t="shared" si="0"/>
        <v>0</v>
      </c>
      <c r="G22" s="30">
        <v>0</v>
      </c>
      <c r="H22" s="31"/>
    </row>
    <row r="23" spans="1:8" ht="16.5" thickBot="1" x14ac:dyDescent="0.3">
      <c r="A23" s="32"/>
      <c r="B23" s="33"/>
      <c r="C23" s="34"/>
      <c r="D23" s="35"/>
      <c r="E23" s="36" t="s">
        <v>15</v>
      </c>
      <c r="F23" s="37">
        <f>SUM(F20:F22)</f>
        <v>60000</v>
      </c>
      <c r="G23" s="37">
        <f>SUM(G20:G22)</f>
        <v>0</v>
      </c>
      <c r="H23" s="38">
        <f>G23-F23</f>
        <v>-60000</v>
      </c>
    </row>
    <row r="24" spans="1:8" ht="15.75" x14ac:dyDescent="0.25">
      <c r="A24" s="26" t="s">
        <v>16</v>
      </c>
      <c r="B24" s="6"/>
      <c r="C24" s="39">
        <v>0</v>
      </c>
      <c r="D24" s="28">
        <v>0.8</v>
      </c>
      <c r="E24" s="6"/>
      <c r="F24" s="40">
        <f t="shared" ref="F24:F25" si="1">SUM(C24*D24)</f>
        <v>0</v>
      </c>
      <c r="G24" s="41">
        <v>0</v>
      </c>
      <c r="H24" s="42"/>
    </row>
    <row r="25" spans="1:8" ht="15.75" x14ac:dyDescent="0.25">
      <c r="A25" s="43"/>
      <c r="B25" s="6"/>
      <c r="C25" s="27">
        <v>0</v>
      </c>
      <c r="D25" s="28">
        <v>1</v>
      </c>
      <c r="E25" s="6"/>
      <c r="F25" s="29">
        <f t="shared" si="1"/>
        <v>0</v>
      </c>
      <c r="G25" s="30">
        <v>0</v>
      </c>
      <c r="H25" s="31"/>
    </row>
    <row r="26" spans="1:8" ht="16.5" thickBot="1" x14ac:dyDescent="0.3">
      <c r="A26" s="32"/>
      <c r="B26" s="33"/>
      <c r="C26" s="34"/>
      <c r="D26" s="35"/>
      <c r="E26" s="36" t="s">
        <v>15</v>
      </c>
      <c r="F26" s="37">
        <f>SUM(F24:F25)</f>
        <v>0</v>
      </c>
      <c r="G26" s="37">
        <f>SUM(G24:G25)</f>
        <v>0</v>
      </c>
      <c r="H26" s="38">
        <f>G26-F26</f>
        <v>0</v>
      </c>
    </row>
    <row r="27" spans="1:8" ht="15.75" x14ac:dyDescent="0.25">
      <c r="A27" s="26" t="s">
        <v>17</v>
      </c>
      <c r="B27" s="6"/>
      <c r="C27" s="39">
        <v>0</v>
      </c>
      <c r="D27" s="28">
        <v>1</v>
      </c>
      <c r="E27" s="6"/>
      <c r="F27" s="40">
        <f t="shared" ref="F27:F28" si="2">SUM(C27*D27)</f>
        <v>0</v>
      </c>
      <c r="G27" s="41">
        <v>0</v>
      </c>
      <c r="H27" s="42"/>
    </row>
    <row r="28" spans="1:8" ht="15.75" x14ac:dyDescent="0.25">
      <c r="A28" s="43"/>
      <c r="B28" s="6"/>
      <c r="C28" s="27">
        <v>0</v>
      </c>
      <c r="D28" s="28">
        <v>1</v>
      </c>
      <c r="E28" s="6"/>
      <c r="F28" s="29">
        <f t="shared" si="2"/>
        <v>0</v>
      </c>
      <c r="G28" s="30">
        <v>0</v>
      </c>
      <c r="H28" s="31"/>
    </row>
    <row r="29" spans="1:8" ht="16.5" thickBot="1" x14ac:dyDescent="0.3">
      <c r="A29" s="32"/>
      <c r="B29" s="33"/>
      <c r="C29" s="34"/>
      <c r="D29" s="35"/>
      <c r="E29" s="36" t="s">
        <v>15</v>
      </c>
      <c r="F29" s="37">
        <f>SUM(F27:F28)</f>
        <v>0</v>
      </c>
      <c r="G29" s="37">
        <f>SUM(G27:G28)</f>
        <v>0</v>
      </c>
      <c r="H29" s="38">
        <f>G29-F29</f>
        <v>0</v>
      </c>
    </row>
    <row r="30" spans="1:8" ht="15.75" x14ac:dyDescent="0.25">
      <c r="A30" s="26" t="s">
        <v>18</v>
      </c>
      <c r="B30" s="6"/>
      <c r="C30" s="39">
        <v>0</v>
      </c>
      <c r="D30" s="28">
        <v>1</v>
      </c>
      <c r="E30" s="6"/>
      <c r="F30" s="40">
        <f t="shared" ref="F30:F34" si="3">SUM(C30*D30)</f>
        <v>0</v>
      </c>
      <c r="G30" s="41">
        <v>0</v>
      </c>
      <c r="H30" s="42"/>
    </row>
    <row r="31" spans="1:8" ht="15.75" x14ac:dyDescent="0.25">
      <c r="A31" s="43" t="s">
        <v>19</v>
      </c>
      <c r="B31" s="195">
        <v>0.12</v>
      </c>
      <c r="C31" s="27">
        <v>15000</v>
      </c>
      <c r="D31" s="28">
        <v>0.12</v>
      </c>
      <c r="E31" s="6"/>
      <c r="F31" s="29">
        <f t="shared" si="3"/>
        <v>1800</v>
      </c>
      <c r="G31" s="30">
        <v>0</v>
      </c>
      <c r="H31" s="31"/>
    </row>
    <row r="32" spans="1:8" ht="15.75" x14ac:dyDescent="0.25">
      <c r="A32" s="43" t="s">
        <v>19</v>
      </c>
      <c r="B32" s="75"/>
      <c r="C32" s="27">
        <v>0</v>
      </c>
      <c r="D32" s="28">
        <v>0.08</v>
      </c>
      <c r="E32" s="6"/>
      <c r="F32" s="29">
        <f t="shared" ref="F32:F33" si="4">SUM(C32*D32)</f>
        <v>0</v>
      </c>
      <c r="G32" s="30">
        <v>0</v>
      </c>
      <c r="H32" s="31"/>
    </row>
    <row r="33" spans="1:8" ht="15.75" x14ac:dyDescent="0.25">
      <c r="A33" s="43" t="s">
        <v>93</v>
      </c>
      <c r="B33" s="6"/>
      <c r="C33" s="27">
        <v>0</v>
      </c>
      <c r="D33" s="28">
        <v>0.1</v>
      </c>
      <c r="E33" s="6"/>
      <c r="F33" s="29">
        <f t="shared" si="4"/>
        <v>0</v>
      </c>
      <c r="G33" s="30">
        <v>0</v>
      </c>
      <c r="H33" s="31"/>
    </row>
    <row r="34" spans="1:8" ht="15.75" x14ac:dyDescent="0.25">
      <c r="A34" s="43" t="s">
        <v>20</v>
      </c>
      <c r="B34" s="6"/>
      <c r="C34" s="27">
        <v>0</v>
      </c>
      <c r="D34" s="28">
        <v>0.5</v>
      </c>
      <c r="E34" s="6"/>
      <c r="F34" s="29">
        <f t="shared" si="3"/>
        <v>0</v>
      </c>
      <c r="G34" s="30">
        <v>0</v>
      </c>
      <c r="H34" s="31"/>
    </row>
    <row r="35" spans="1:8" ht="16.5" thickBot="1" x14ac:dyDescent="0.3">
      <c r="A35" s="32"/>
      <c r="B35" s="33"/>
      <c r="C35" s="34"/>
      <c r="D35" s="35"/>
      <c r="E35" s="36" t="s">
        <v>15</v>
      </c>
      <c r="F35" s="37">
        <f>SUM(F30:F34)</f>
        <v>1800</v>
      </c>
      <c r="G35" s="37">
        <f>SUM(G30:G34)</f>
        <v>0</v>
      </c>
      <c r="H35" s="38">
        <f>G35-F35</f>
        <v>-1800</v>
      </c>
    </row>
    <row r="36" spans="1:8" ht="15.75" x14ac:dyDescent="0.25">
      <c r="A36" s="26" t="s">
        <v>21</v>
      </c>
      <c r="B36" s="6"/>
      <c r="C36" s="39">
        <v>0</v>
      </c>
      <c r="D36" s="28">
        <v>0.25</v>
      </c>
      <c r="E36" s="6"/>
      <c r="F36" s="40">
        <f t="shared" ref="F36:F38" si="5">SUM(C36*D36)</f>
        <v>0</v>
      </c>
      <c r="G36" s="41">
        <v>0</v>
      </c>
      <c r="H36" s="42"/>
    </row>
    <row r="37" spans="1:8" ht="15.75" x14ac:dyDescent="0.25">
      <c r="A37" s="26"/>
      <c r="B37" s="6"/>
      <c r="C37" s="27">
        <v>2000</v>
      </c>
      <c r="D37" s="28">
        <v>1</v>
      </c>
      <c r="E37" s="6" t="s">
        <v>98</v>
      </c>
      <c r="F37" s="29">
        <f t="shared" si="5"/>
        <v>2000</v>
      </c>
      <c r="G37" s="30">
        <v>0</v>
      </c>
      <c r="H37" s="31"/>
    </row>
    <row r="38" spans="1:8" ht="15.75" x14ac:dyDescent="0.25">
      <c r="A38" s="26"/>
      <c r="B38" s="6"/>
      <c r="C38" s="27">
        <v>0</v>
      </c>
      <c r="D38" s="28">
        <v>1</v>
      </c>
      <c r="E38" s="6"/>
      <c r="F38" s="29">
        <f t="shared" si="5"/>
        <v>0</v>
      </c>
      <c r="G38" s="30">
        <v>0</v>
      </c>
      <c r="H38" s="31"/>
    </row>
    <row r="39" spans="1:8" ht="16.5" thickBot="1" x14ac:dyDescent="0.3">
      <c r="A39" s="32"/>
      <c r="B39" s="33"/>
      <c r="C39" s="34"/>
      <c r="D39" s="35"/>
      <c r="E39" s="36" t="s">
        <v>15</v>
      </c>
      <c r="F39" s="37">
        <f>SUM(F36:F38)</f>
        <v>2000</v>
      </c>
      <c r="G39" s="37">
        <f>SUM(G36:G38)</f>
        <v>0</v>
      </c>
      <c r="H39" s="38">
        <f>G39-F39</f>
        <v>-2000</v>
      </c>
    </row>
    <row r="40" spans="1:8" ht="15.75" x14ac:dyDescent="0.25">
      <c r="A40" s="26" t="s">
        <v>22</v>
      </c>
      <c r="B40" s="6"/>
      <c r="C40" s="39">
        <v>0</v>
      </c>
      <c r="D40" s="28">
        <v>1</v>
      </c>
      <c r="E40" s="6"/>
      <c r="F40" s="40">
        <f t="shared" ref="F40:F41" si="6">SUM(C40*D40)</f>
        <v>0</v>
      </c>
      <c r="G40" s="41">
        <v>0</v>
      </c>
      <c r="H40" s="42"/>
    </row>
    <row r="41" spans="1:8" ht="15.75" x14ac:dyDescent="0.25">
      <c r="A41" s="43"/>
      <c r="B41" s="6"/>
      <c r="C41" s="27">
        <v>0</v>
      </c>
      <c r="D41" s="28">
        <v>1</v>
      </c>
      <c r="E41" s="6"/>
      <c r="F41" s="29">
        <f t="shared" si="6"/>
        <v>0</v>
      </c>
      <c r="G41" s="30">
        <v>0</v>
      </c>
      <c r="H41" s="31"/>
    </row>
    <row r="42" spans="1:8" ht="16.5" thickBot="1" x14ac:dyDescent="0.3">
      <c r="A42" s="32"/>
      <c r="B42" s="33"/>
      <c r="C42" s="34"/>
      <c r="D42" s="35"/>
      <c r="E42" s="36" t="s">
        <v>15</v>
      </c>
      <c r="F42" s="37">
        <f>SUM(F40:F41)</f>
        <v>0</v>
      </c>
      <c r="G42" s="37">
        <f>SUM(G40:G41)</f>
        <v>0</v>
      </c>
      <c r="H42" s="38">
        <f>G42-F42</f>
        <v>0</v>
      </c>
    </row>
    <row r="43" spans="1:8" ht="15.75" x14ac:dyDescent="0.25">
      <c r="A43" s="26" t="s">
        <v>23</v>
      </c>
      <c r="B43" s="6"/>
      <c r="C43" s="39">
        <v>0</v>
      </c>
      <c r="D43" s="28">
        <v>1</v>
      </c>
      <c r="E43" s="6"/>
      <c r="F43" s="40">
        <f t="shared" ref="F43:F45" si="7">SUM(C43*D43)</f>
        <v>0</v>
      </c>
      <c r="G43" s="41">
        <v>0</v>
      </c>
      <c r="H43" s="42"/>
    </row>
    <row r="44" spans="1:8" ht="15.75" x14ac:dyDescent="0.25">
      <c r="A44" s="44"/>
      <c r="B44" s="6"/>
      <c r="C44" s="27">
        <v>0</v>
      </c>
      <c r="D44" s="28">
        <v>1</v>
      </c>
      <c r="E44" s="45"/>
      <c r="F44" s="29">
        <f t="shared" si="7"/>
        <v>0</v>
      </c>
      <c r="G44" s="30">
        <v>0</v>
      </c>
      <c r="H44" s="31"/>
    </row>
    <row r="45" spans="1:8" ht="15.75" x14ac:dyDescent="0.25">
      <c r="A45" s="26"/>
      <c r="B45" s="6"/>
      <c r="C45" s="27">
        <v>0</v>
      </c>
      <c r="D45" s="28">
        <v>1</v>
      </c>
      <c r="E45" s="45"/>
      <c r="F45" s="29">
        <f t="shared" si="7"/>
        <v>0</v>
      </c>
      <c r="G45" s="30">
        <v>0</v>
      </c>
      <c r="H45" s="31"/>
    </row>
    <row r="46" spans="1:8" ht="16.5" thickBot="1" x14ac:dyDescent="0.3">
      <c r="A46" s="32"/>
      <c r="B46" s="33"/>
      <c r="C46" s="34"/>
      <c r="D46" s="35"/>
      <c r="E46" s="36" t="s">
        <v>15</v>
      </c>
      <c r="F46" s="37">
        <f>SUM(F43:F45)</f>
        <v>0</v>
      </c>
      <c r="G46" s="37">
        <f>SUM(G43:G45)</f>
        <v>0</v>
      </c>
      <c r="H46" s="38">
        <f>G46-F46</f>
        <v>0</v>
      </c>
    </row>
    <row r="47" spans="1:8" ht="15.75" x14ac:dyDescent="0.25">
      <c r="A47" s="26" t="s">
        <v>24</v>
      </c>
      <c r="B47" s="6"/>
      <c r="C47" s="39">
        <v>0</v>
      </c>
      <c r="D47" s="28">
        <v>1</v>
      </c>
      <c r="E47" s="6"/>
      <c r="F47" s="40">
        <f t="shared" ref="F47:F48" si="8">SUM(C47*D47)</f>
        <v>0</v>
      </c>
      <c r="G47" s="41">
        <v>0</v>
      </c>
      <c r="H47" s="42"/>
    </row>
    <row r="48" spans="1:8" ht="15.75" x14ac:dyDescent="0.25">
      <c r="A48" s="43"/>
      <c r="B48" s="6"/>
      <c r="C48" s="27">
        <v>0</v>
      </c>
      <c r="D48" s="28">
        <v>1</v>
      </c>
      <c r="E48" s="6"/>
      <c r="F48" s="29">
        <f t="shared" si="8"/>
        <v>0</v>
      </c>
      <c r="G48" s="30">
        <v>0</v>
      </c>
      <c r="H48" s="31"/>
    </row>
    <row r="49" spans="1:8" ht="16.5" thickBot="1" x14ac:dyDescent="0.3">
      <c r="A49" s="46"/>
      <c r="B49" s="47"/>
      <c r="C49" s="47"/>
      <c r="D49" s="48"/>
      <c r="E49" s="49" t="s">
        <v>15</v>
      </c>
      <c r="F49" s="37">
        <f>SUM(F47:F48)</f>
        <v>0</v>
      </c>
      <c r="G49" s="37">
        <f>SUM(G47:G48)</f>
        <v>0</v>
      </c>
      <c r="H49" s="38">
        <f>G49-F49</f>
        <v>0</v>
      </c>
    </row>
    <row r="50" spans="1:8" ht="16.5" thickBot="1" x14ac:dyDescent="0.3">
      <c r="A50" s="50"/>
      <c r="B50" s="51"/>
      <c r="C50" s="51"/>
      <c r="D50" s="52"/>
      <c r="E50" s="53" t="s">
        <v>25</v>
      </c>
      <c r="F50" s="54">
        <f>F23+F26+F35+F39+F46+F49+F42+F29</f>
        <v>63800</v>
      </c>
      <c r="G50" s="54">
        <f>G23+G26+G35+G39+G46+G49+G42+G29</f>
        <v>0</v>
      </c>
      <c r="H50" s="55">
        <f>G50-F50</f>
        <v>-63800</v>
      </c>
    </row>
    <row r="51" spans="1:8" ht="16.5" thickBot="1" x14ac:dyDescent="0.3">
      <c r="A51" s="56"/>
      <c r="B51" s="57"/>
      <c r="C51" s="57"/>
      <c r="D51" s="58"/>
      <c r="E51" s="57"/>
      <c r="F51" s="59"/>
      <c r="G51" s="59"/>
      <c r="H51" s="60"/>
    </row>
    <row r="52" spans="1:8" ht="16.5" thickBot="1" x14ac:dyDescent="0.3">
      <c r="A52" s="187" t="s">
        <v>26</v>
      </c>
      <c r="B52" s="188"/>
      <c r="C52" s="188"/>
      <c r="D52" s="188"/>
      <c r="E52" s="188"/>
      <c r="F52" s="188"/>
      <c r="G52" s="188"/>
      <c r="H52" s="189"/>
    </row>
    <row r="53" spans="1:8" ht="15.75" x14ac:dyDescent="0.25">
      <c r="A53" s="61"/>
      <c r="B53" s="62"/>
      <c r="C53" s="63" t="s">
        <v>27</v>
      </c>
      <c r="D53" s="62"/>
      <c r="E53" s="64" t="s">
        <v>28</v>
      </c>
      <c r="F53" s="62"/>
      <c r="G53" s="62"/>
      <c r="H53" s="65"/>
    </row>
    <row r="54" spans="1:8" ht="32.25" thickBot="1" x14ac:dyDescent="0.3">
      <c r="A54" s="66" t="s">
        <v>29</v>
      </c>
      <c r="B54" s="67"/>
      <c r="C54" s="68">
        <v>0.15</v>
      </c>
      <c r="D54" s="69"/>
      <c r="E54" s="70" t="s">
        <v>30</v>
      </c>
      <c r="F54" s="71">
        <f>SUM(F107)*C54</f>
        <v>6885.0749999999998</v>
      </c>
      <c r="G54" s="71">
        <f>SUM(G107)*C54</f>
        <v>0</v>
      </c>
      <c r="H54" s="72">
        <f>G54-F54</f>
        <v>-6885.0749999999998</v>
      </c>
    </row>
    <row r="55" spans="1:8" ht="15.75" x14ac:dyDescent="0.25">
      <c r="A55" s="73"/>
      <c r="B55" s="74"/>
      <c r="C55" s="74"/>
      <c r="D55" s="75"/>
      <c r="E55" s="76"/>
      <c r="F55" s="77"/>
      <c r="G55" s="77"/>
      <c r="H55" s="78"/>
    </row>
    <row r="56" spans="1:8" ht="16.5" thickBot="1" x14ac:dyDescent="0.3">
      <c r="A56" s="79" t="s">
        <v>31</v>
      </c>
      <c r="B56" s="62"/>
      <c r="C56" s="63" t="s">
        <v>32</v>
      </c>
      <c r="D56" s="63" t="s">
        <v>33</v>
      </c>
      <c r="E56" s="80"/>
      <c r="F56" s="81" t="s">
        <v>11</v>
      </c>
      <c r="G56" s="81" t="s">
        <v>12</v>
      </c>
      <c r="H56" s="82" t="s">
        <v>13</v>
      </c>
    </row>
    <row r="57" spans="1:8" ht="15.75" x14ac:dyDescent="0.25">
      <c r="A57" s="83" t="s">
        <v>34</v>
      </c>
      <c r="B57" s="84" t="s">
        <v>35</v>
      </c>
      <c r="C57" s="85">
        <v>22.9</v>
      </c>
      <c r="D57" s="86">
        <v>300</v>
      </c>
      <c r="E57" s="84" t="s">
        <v>36</v>
      </c>
      <c r="F57" s="87">
        <f>SUM(C57*D57)*1.15</f>
        <v>7900.4999999999991</v>
      </c>
      <c r="G57" s="87">
        <v>0</v>
      </c>
      <c r="H57" s="88">
        <f t="shared" ref="H57:H60" si="9">G57-F57</f>
        <v>-7900.4999999999991</v>
      </c>
    </row>
    <row r="58" spans="1:8" ht="15.75" x14ac:dyDescent="0.25">
      <c r="A58" s="83"/>
      <c r="B58" s="84" t="s">
        <v>37</v>
      </c>
      <c r="C58" s="89"/>
      <c r="D58" s="86"/>
      <c r="E58" s="84" t="s">
        <v>36</v>
      </c>
      <c r="F58" s="87">
        <f>SUM(C58*D58)*1.64</f>
        <v>0</v>
      </c>
      <c r="G58" s="87">
        <v>0</v>
      </c>
      <c r="H58" s="88">
        <f t="shared" si="9"/>
        <v>0</v>
      </c>
    </row>
    <row r="59" spans="1:8" ht="15.75" x14ac:dyDescent="0.25">
      <c r="A59" s="83"/>
      <c r="B59" s="84" t="s">
        <v>38</v>
      </c>
      <c r="C59" s="89"/>
      <c r="D59" s="86"/>
      <c r="E59" s="84" t="s">
        <v>36</v>
      </c>
      <c r="F59" s="87">
        <f>SUM(C59*D59)*1.4</f>
        <v>0</v>
      </c>
      <c r="G59" s="87">
        <v>0</v>
      </c>
      <c r="H59" s="88">
        <f t="shared" si="9"/>
        <v>0</v>
      </c>
    </row>
    <row r="60" spans="1:8" ht="15.75" x14ac:dyDescent="0.25">
      <c r="A60" s="83" t="s">
        <v>39</v>
      </c>
      <c r="B60" s="90" t="s">
        <v>40</v>
      </c>
      <c r="C60" s="89"/>
      <c r="D60" s="86"/>
      <c r="E60" s="84" t="s">
        <v>41</v>
      </c>
      <c r="F60" s="87">
        <f>SUM(C60*D60)*1.64</f>
        <v>0</v>
      </c>
      <c r="G60" s="87">
        <v>0</v>
      </c>
      <c r="H60" s="88">
        <f t="shared" si="9"/>
        <v>0</v>
      </c>
    </row>
    <row r="61" spans="1:8" ht="15.75" x14ac:dyDescent="0.25">
      <c r="A61" s="83" t="s">
        <v>41</v>
      </c>
      <c r="B61" s="84"/>
      <c r="C61" s="84"/>
      <c r="D61" s="91"/>
      <c r="E61" s="84"/>
      <c r="F61" s="92"/>
      <c r="G61" s="93"/>
      <c r="H61" s="94"/>
    </row>
    <row r="62" spans="1:8" ht="16.5" thickBot="1" x14ac:dyDescent="0.3">
      <c r="A62" s="95"/>
      <c r="B62" s="96" t="s">
        <v>15</v>
      </c>
      <c r="C62" s="97"/>
      <c r="D62" s="98">
        <f>SUM(D57:D60)</f>
        <v>300</v>
      </c>
      <c r="E62" s="99"/>
      <c r="F62" s="100">
        <f>SUM(F57:F61)</f>
        <v>7900.4999999999991</v>
      </c>
      <c r="G62" s="100">
        <f>SUM(G57:G61)</f>
        <v>0</v>
      </c>
      <c r="H62" s="101">
        <f>G62-F62</f>
        <v>-7900.4999999999991</v>
      </c>
    </row>
    <row r="63" spans="1:8" ht="15.75" x14ac:dyDescent="0.25">
      <c r="A63" s="102"/>
      <c r="B63" s="84"/>
      <c r="C63" s="84"/>
      <c r="D63" s="103"/>
      <c r="E63" s="84"/>
      <c r="F63" s="104"/>
      <c r="G63" s="105"/>
      <c r="H63" s="106"/>
    </row>
    <row r="64" spans="1:8" ht="16.5" thickBot="1" x14ac:dyDescent="0.3">
      <c r="A64" s="66" t="s">
        <v>42</v>
      </c>
      <c r="B64" s="81" t="s">
        <v>43</v>
      </c>
      <c r="C64" s="81" t="s">
        <v>44</v>
      </c>
      <c r="D64" s="190" t="s">
        <v>10</v>
      </c>
      <c r="E64" s="190"/>
      <c r="F64" s="81" t="s">
        <v>11</v>
      </c>
      <c r="G64" s="81" t="s">
        <v>12</v>
      </c>
      <c r="H64" s="82" t="s">
        <v>13</v>
      </c>
    </row>
    <row r="65" spans="1:8" ht="15.75" x14ac:dyDescent="0.25">
      <c r="A65" s="107" t="s">
        <v>45</v>
      </c>
      <c r="B65" s="108" t="s">
        <v>46</v>
      </c>
      <c r="C65" s="109">
        <v>2000</v>
      </c>
      <c r="D65" s="110"/>
      <c r="E65" s="111"/>
      <c r="F65" s="112">
        <f>SUM(C65)</f>
        <v>2000</v>
      </c>
      <c r="G65" s="87">
        <v>0</v>
      </c>
      <c r="H65" s="88">
        <f>G65-F65</f>
        <v>-2000</v>
      </c>
    </row>
    <row r="66" spans="1:8" ht="15.75" x14ac:dyDescent="0.25">
      <c r="A66" s="83"/>
      <c r="B66" s="84" t="s">
        <v>47</v>
      </c>
      <c r="C66" s="84"/>
      <c r="D66" s="91"/>
      <c r="E66" s="84"/>
      <c r="F66" s="92"/>
      <c r="G66" s="93"/>
      <c r="H66" s="94"/>
    </row>
    <row r="67" spans="1:8" ht="16.5" thickBot="1" x14ac:dyDescent="0.3">
      <c r="A67" s="113" t="s">
        <v>15</v>
      </c>
      <c r="B67" s="114"/>
      <c r="C67" s="114"/>
      <c r="D67" s="115"/>
      <c r="E67" s="114"/>
      <c r="F67" s="126">
        <f>SUM(F65:F66)</f>
        <v>2000</v>
      </c>
      <c r="G67" s="126">
        <f>SUM(G65:G66)</f>
        <v>0</v>
      </c>
      <c r="H67" s="116">
        <f>G67-F67</f>
        <v>-2000</v>
      </c>
    </row>
    <row r="68" spans="1:8" ht="15.75" x14ac:dyDescent="0.25">
      <c r="A68" s="83" t="s">
        <v>48</v>
      </c>
      <c r="B68" s="117" t="s">
        <v>49</v>
      </c>
      <c r="C68" s="118">
        <v>0</v>
      </c>
      <c r="D68" s="91"/>
      <c r="E68" s="84"/>
      <c r="F68" s="119">
        <f>SUM(C68)</f>
        <v>0</v>
      </c>
      <c r="G68" s="120">
        <v>0</v>
      </c>
      <c r="H68" s="121">
        <f>G68-F68</f>
        <v>0</v>
      </c>
    </row>
    <row r="69" spans="1:8" ht="15.75" x14ac:dyDescent="0.25">
      <c r="A69" s="83"/>
      <c r="B69" s="84" t="s">
        <v>50</v>
      </c>
      <c r="C69" s="84"/>
      <c r="D69" s="91"/>
      <c r="E69" s="84"/>
      <c r="F69" s="92"/>
      <c r="G69" s="93"/>
      <c r="H69" s="94"/>
    </row>
    <row r="70" spans="1:8" ht="16.5" thickBot="1" x14ac:dyDescent="0.3">
      <c r="A70" s="113" t="s">
        <v>15</v>
      </c>
      <c r="B70" s="114"/>
      <c r="C70" s="122"/>
      <c r="D70" s="115"/>
      <c r="E70" s="114"/>
      <c r="F70" s="126">
        <f>SUM(F68:F69)</f>
        <v>0</v>
      </c>
      <c r="G70" s="126">
        <f>SUM(G68:G69)</f>
        <v>0</v>
      </c>
      <c r="H70" s="116">
        <f>G70-F70</f>
        <v>0</v>
      </c>
    </row>
    <row r="71" spans="1:8" ht="15.75" x14ac:dyDescent="0.25">
      <c r="A71" s="83" t="s">
        <v>51</v>
      </c>
      <c r="B71" s="117" t="s">
        <v>52</v>
      </c>
      <c r="C71" s="123">
        <v>0</v>
      </c>
      <c r="D71" s="91"/>
      <c r="E71" s="84"/>
      <c r="F71" s="119">
        <f>SUM(C71)</f>
        <v>0</v>
      </c>
      <c r="G71" s="87">
        <v>0</v>
      </c>
      <c r="H71" s="88">
        <f>G71-F71</f>
        <v>0</v>
      </c>
    </row>
    <row r="72" spans="1:8" ht="15.75" x14ac:dyDescent="0.25">
      <c r="A72" s="83"/>
      <c r="B72" s="84" t="s">
        <v>53</v>
      </c>
      <c r="C72" s="84"/>
      <c r="D72" s="91"/>
      <c r="E72" s="84"/>
      <c r="F72" s="92"/>
      <c r="G72" s="93"/>
      <c r="H72" s="94"/>
    </row>
    <row r="73" spans="1:8" ht="16.5" thickBot="1" x14ac:dyDescent="0.3">
      <c r="A73" s="113" t="s">
        <v>15</v>
      </c>
      <c r="B73" s="114"/>
      <c r="C73" s="114"/>
      <c r="D73" s="115"/>
      <c r="E73" s="114"/>
      <c r="F73" s="126">
        <f>SUM(F71:F72)</f>
        <v>0</v>
      </c>
      <c r="G73" s="126">
        <f>SUM(G71:G72)</f>
        <v>0</v>
      </c>
      <c r="H73" s="116">
        <f>G73-F73</f>
        <v>0</v>
      </c>
    </row>
    <row r="74" spans="1:8" ht="15.75" x14ac:dyDescent="0.25">
      <c r="A74" s="83" t="s">
        <v>54</v>
      </c>
      <c r="B74" s="117" t="s">
        <v>55</v>
      </c>
      <c r="C74" s="118">
        <v>10000</v>
      </c>
      <c r="D74" s="91"/>
      <c r="E74" s="84" t="s">
        <v>99</v>
      </c>
      <c r="F74" s="119">
        <f>SUM(C74)</f>
        <v>10000</v>
      </c>
      <c r="G74" s="120">
        <v>0</v>
      </c>
      <c r="H74" s="121">
        <f>G74-F74</f>
        <v>-10000</v>
      </c>
    </row>
    <row r="75" spans="1:8" ht="15.75" x14ac:dyDescent="0.25">
      <c r="A75" s="83"/>
      <c r="B75" s="84" t="s">
        <v>56</v>
      </c>
      <c r="C75" s="84"/>
      <c r="D75" s="91"/>
      <c r="E75" s="84"/>
      <c r="F75" s="92"/>
      <c r="G75" s="93"/>
      <c r="H75" s="94"/>
    </row>
    <row r="76" spans="1:8" ht="16.5" thickBot="1" x14ac:dyDescent="0.3">
      <c r="A76" s="124" t="s">
        <v>15</v>
      </c>
      <c r="B76" s="114"/>
      <c r="C76" s="114"/>
      <c r="D76" s="115"/>
      <c r="E76" s="114"/>
      <c r="F76" s="126">
        <f>SUM(F74:F75)</f>
        <v>10000</v>
      </c>
      <c r="G76" s="126">
        <f>SUM(G74:G75)</f>
        <v>0</v>
      </c>
      <c r="H76" s="116">
        <f>G76-F76</f>
        <v>-10000</v>
      </c>
    </row>
    <row r="77" spans="1:8" ht="15.75" x14ac:dyDescent="0.25">
      <c r="A77" s="83" t="s">
        <v>57</v>
      </c>
      <c r="B77" s="117" t="s">
        <v>58</v>
      </c>
      <c r="C77" s="118">
        <v>0</v>
      </c>
      <c r="D77" s="91"/>
      <c r="E77" s="84"/>
      <c r="F77" s="119">
        <f>SUM(C77)</f>
        <v>0</v>
      </c>
      <c r="G77" s="120">
        <v>0</v>
      </c>
      <c r="H77" s="121">
        <f>G77-F77</f>
        <v>0</v>
      </c>
    </row>
    <row r="78" spans="1:8" ht="15.75" x14ac:dyDescent="0.25">
      <c r="A78" s="83"/>
      <c r="B78" s="84" t="s">
        <v>53</v>
      </c>
      <c r="C78" s="84"/>
      <c r="D78" s="91"/>
      <c r="E78" s="84"/>
      <c r="F78" s="92"/>
      <c r="G78" s="93"/>
      <c r="H78" s="94"/>
    </row>
    <row r="79" spans="1:8" ht="16.5" thickBot="1" x14ac:dyDescent="0.3">
      <c r="A79" s="124" t="s">
        <v>15</v>
      </c>
      <c r="B79" s="114"/>
      <c r="C79" s="122"/>
      <c r="D79" s="115"/>
      <c r="E79" s="114"/>
      <c r="F79" s="126">
        <f>SUM(F77:F78)</f>
        <v>0</v>
      </c>
      <c r="G79" s="126">
        <f>SUM(G77:G78)</f>
        <v>0</v>
      </c>
      <c r="H79" s="116">
        <f>G79-F79</f>
        <v>0</v>
      </c>
    </row>
    <row r="80" spans="1:8" ht="15.75" x14ac:dyDescent="0.25">
      <c r="A80" s="83" t="s">
        <v>59</v>
      </c>
      <c r="B80" s="117" t="s">
        <v>60</v>
      </c>
      <c r="C80" s="123">
        <v>18000</v>
      </c>
      <c r="D80" s="91"/>
      <c r="E80" s="84" t="s">
        <v>100</v>
      </c>
      <c r="F80" s="112">
        <f>SUM(C80)</f>
        <v>18000</v>
      </c>
      <c r="G80" s="87">
        <v>0</v>
      </c>
      <c r="H80" s="88">
        <f>G80-F80</f>
        <v>-18000</v>
      </c>
    </row>
    <row r="81" spans="1:8" ht="15.75" x14ac:dyDescent="0.25">
      <c r="A81" s="125" t="s">
        <v>61</v>
      </c>
      <c r="B81" s="84" t="s">
        <v>62</v>
      </c>
      <c r="C81" s="84"/>
      <c r="D81" s="91"/>
      <c r="E81" s="84"/>
      <c r="F81" s="92"/>
      <c r="G81" s="93"/>
      <c r="H81" s="94"/>
    </row>
    <row r="82" spans="1:8" ht="16.5" thickBot="1" x14ac:dyDescent="0.3">
      <c r="A82" s="124" t="s">
        <v>15</v>
      </c>
      <c r="B82" s="114"/>
      <c r="C82" s="114"/>
      <c r="D82" s="115"/>
      <c r="E82" s="114"/>
      <c r="F82" s="126">
        <f>SUM(F80:F81)</f>
        <v>18000</v>
      </c>
      <c r="G82" s="126">
        <f>SUM(G80:G81)</f>
        <v>0</v>
      </c>
      <c r="H82" s="116">
        <f>G82-F82</f>
        <v>-18000</v>
      </c>
    </row>
    <row r="83" spans="1:8" ht="15.75" x14ac:dyDescent="0.25">
      <c r="A83" s="83" t="s">
        <v>63</v>
      </c>
      <c r="B83" s="117" t="s">
        <v>64</v>
      </c>
      <c r="C83" s="118">
        <v>1000</v>
      </c>
      <c r="D83" s="91"/>
      <c r="E83" s="84"/>
      <c r="F83" s="119">
        <f>SUM(C83)</f>
        <v>1000</v>
      </c>
      <c r="G83" s="120">
        <v>0</v>
      </c>
      <c r="H83" s="121">
        <f>G83-F83</f>
        <v>-1000</v>
      </c>
    </row>
    <row r="84" spans="1:8" ht="15.75" x14ac:dyDescent="0.25">
      <c r="A84" s="83"/>
      <c r="B84" s="84" t="s">
        <v>65</v>
      </c>
      <c r="C84" s="84"/>
      <c r="D84" s="91"/>
      <c r="E84" s="84"/>
      <c r="F84" s="92"/>
      <c r="G84" s="93"/>
      <c r="H84" s="94"/>
    </row>
    <row r="85" spans="1:8" ht="16.5" thickBot="1" x14ac:dyDescent="0.3">
      <c r="A85" s="113" t="s">
        <v>15</v>
      </c>
      <c r="B85" s="114"/>
      <c r="C85" s="114"/>
      <c r="D85" s="115"/>
      <c r="E85" s="114"/>
      <c r="F85" s="126">
        <f>SUM(F83:F84)</f>
        <v>1000</v>
      </c>
      <c r="G85" s="126">
        <f>SUM(G83:G84)</f>
        <v>0</v>
      </c>
      <c r="H85" s="116">
        <f>G85-F85</f>
        <v>-1000</v>
      </c>
    </row>
    <row r="86" spans="1:8" ht="15.75" x14ac:dyDescent="0.25">
      <c r="A86" s="127" t="s">
        <v>66</v>
      </c>
      <c r="B86" s="117" t="s">
        <v>64</v>
      </c>
      <c r="C86" s="118">
        <v>0</v>
      </c>
      <c r="D86" s="103"/>
      <c r="E86" s="84"/>
      <c r="F86" s="119">
        <f>SUM(C86)</f>
        <v>0</v>
      </c>
      <c r="G86" s="120">
        <v>0</v>
      </c>
      <c r="H86" s="121">
        <f>G86-F86</f>
        <v>0</v>
      </c>
    </row>
    <row r="87" spans="1:8" ht="15.75" x14ac:dyDescent="0.25">
      <c r="A87" s="83"/>
      <c r="B87" s="84" t="s">
        <v>65</v>
      </c>
      <c r="C87" s="84"/>
      <c r="D87" s="91"/>
      <c r="E87" s="84" t="s">
        <v>67</v>
      </c>
      <c r="F87" s="92"/>
      <c r="G87" s="93"/>
      <c r="H87" s="94"/>
    </row>
    <row r="88" spans="1:8" ht="16.5" thickBot="1" x14ac:dyDescent="0.3">
      <c r="A88" s="113" t="s">
        <v>15</v>
      </c>
      <c r="B88" s="114"/>
      <c r="C88" s="114"/>
      <c r="D88" s="115"/>
      <c r="E88" s="114"/>
      <c r="F88" s="126">
        <f>SUM(F86:F87)</f>
        <v>0</v>
      </c>
      <c r="G88" s="126">
        <f>SUM(G86:G87)</f>
        <v>0</v>
      </c>
      <c r="H88" s="116">
        <f>G88-F88</f>
        <v>0</v>
      </c>
    </row>
    <row r="89" spans="1:8" ht="15.75" x14ac:dyDescent="0.25">
      <c r="A89" s="127" t="s">
        <v>68</v>
      </c>
      <c r="B89" s="117" t="s">
        <v>64</v>
      </c>
      <c r="C89" s="118">
        <v>0</v>
      </c>
      <c r="D89" s="103"/>
      <c r="E89" s="84"/>
      <c r="F89" s="119">
        <f>SUM(C89)</f>
        <v>0</v>
      </c>
      <c r="G89" s="120">
        <v>0</v>
      </c>
      <c r="H89" s="121">
        <f>G89-F89</f>
        <v>0</v>
      </c>
    </row>
    <row r="90" spans="1:8" ht="15.75" x14ac:dyDescent="0.25">
      <c r="A90" s="83" t="s">
        <v>69</v>
      </c>
      <c r="B90" s="84" t="s">
        <v>65</v>
      </c>
      <c r="C90" s="84"/>
      <c r="D90" s="91"/>
      <c r="E90" s="84"/>
      <c r="F90" s="92"/>
      <c r="G90" s="93"/>
      <c r="H90" s="94"/>
    </row>
    <row r="91" spans="1:8" ht="16.5" thickBot="1" x14ac:dyDescent="0.3">
      <c r="A91" s="113" t="s">
        <v>15</v>
      </c>
      <c r="B91" s="114"/>
      <c r="C91" s="114"/>
      <c r="D91" s="115"/>
      <c r="E91" s="114"/>
      <c r="F91" s="126">
        <f>SUM(F89:F90)</f>
        <v>0</v>
      </c>
      <c r="G91" s="126">
        <f>SUM(G89:G90)</f>
        <v>0</v>
      </c>
      <c r="H91" s="116">
        <f>G91-F91</f>
        <v>0</v>
      </c>
    </row>
    <row r="92" spans="1:8" ht="15.75" x14ac:dyDescent="0.25">
      <c r="A92" s="127" t="s">
        <v>70</v>
      </c>
      <c r="B92" s="117" t="s">
        <v>64</v>
      </c>
      <c r="C92" s="118">
        <v>0</v>
      </c>
      <c r="D92" s="103"/>
      <c r="E92" s="84"/>
      <c r="F92" s="119">
        <f>SUM(C92)</f>
        <v>0</v>
      </c>
      <c r="G92" s="120">
        <v>0</v>
      </c>
      <c r="H92" s="121">
        <f>G92-F92</f>
        <v>0</v>
      </c>
    </row>
    <row r="93" spans="1:8" ht="15.75" x14ac:dyDescent="0.25">
      <c r="A93" s="83"/>
      <c r="B93" s="84" t="s">
        <v>65</v>
      </c>
      <c r="C93" s="84"/>
      <c r="D93" s="91"/>
      <c r="E93" s="84"/>
      <c r="F93" s="92"/>
      <c r="G93" s="93"/>
      <c r="H93" s="94"/>
    </row>
    <row r="94" spans="1:8" ht="16.5" thickBot="1" x14ac:dyDescent="0.3">
      <c r="A94" s="113" t="s">
        <v>15</v>
      </c>
      <c r="B94" s="114"/>
      <c r="C94" s="114"/>
      <c r="D94" s="115"/>
      <c r="E94" s="114"/>
      <c r="F94" s="126">
        <f>SUM(F92:F93)</f>
        <v>0</v>
      </c>
      <c r="G94" s="126">
        <f>SUM(G92:G93)</f>
        <v>0</v>
      </c>
      <c r="H94" s="116">
        <f>G94-F94</f>
        <v>0</v>
      </c>
    </row>
    <row r="95" spans="1:8" ht="15.75" x14ac:dyDescent="0.25">
      <c r="A95" s="127" t="s">
        <v>71</v>
      </c>
      <c r="B95" s="117" t="s">
        <v>64</v>
      </c>
      <c r="C95" s="118">
        <v>0</v>
      </c>
      <c r="D95" s="103"/>
      <c r="E95" s="84"/>
      <c r="F95" s="119">
        <f>SUM(C95)</f>
        <v>0</v>
      </c>
      <c r="G95" s="120">
        <v>0</v>
      </c>
      <c r="H95" s="121">
        <f>G95-F95</f>
        <v>0</v>
      </c>
    </row>
    <row r="96" spans="1:8" ht="15.75" x14ac:dyDescent="0.25">
      <c r="A96" s="128"/>
      <c r="B96" s="84" t="s">
        <v>50</v>
      </c>
      <c r="C96" s="84"/>
      <c r="D96" s="103"/>
      <c r="E96" s="84"/>
      <c r="F96" s="92"/>
      <c r="G96" s="93"/>
      <c r="H96" s="94"/>
    </row>
    <row r="97" spans="1:8" ht="16.5" thickBot="1" x14ac:dyDescent="0.3">
      <c r="A97" s="113"/>
      <c r="B97" s="114"/>
      <c r="C97" s="114"/>
      <c r="D97" s="115"/>
      <c r="E97" s="114"/>
      <c r="F97" s="126">
        <f>SUM(F95:F96)</f>
        <v>0</v>
      </c>
      <c r="G97" s="126">
        <f>SUM(G95:G96)</f>
        <v>0</v>
      </c>
      <c r="H97" s="116">
        <f>G97-F97</f>
        <v>0</v>
      </c>
    </row>
    <row r="98" spans="1:8" ht="15.75" x14ac:dyDescent="0.25">
      <c r="A98" s="127" t="s">
        <v>72</v>
      </c>
      <c r="B98" s="117" t="s">
        <v>72</v>
      </c>
      <c r="C98" s="118">
        <v>0</v>
      </c>
      <c r="D98" s="91"/>
      <c r="E98" s="84"/>
      <c r="F98" s="119">
        <f>SUM(C98)</f>
        <v>0</v>
      </c>
      <c r="G98" s="120">
        <v>0</v>
      </c>
      <c r="H98" s="121">
        <f>G98-F98</f>
        <v>0</v>
      </c>
    </row>
    <row r="99" spans="1:8" ht="15.75" x14ac:dyDescent="0.25">
      <c r="A99" s="83" t="s">
        <v>73</v>
      </c>
      <c r="B99" s="84" t="s">
        <v>62</v>
      </c>
      <c r="C99" s="84"/>
      <c r="D99" s="91"/>
      <c r="E99" s="84"/>
      <c r="F99" s="92"/>
      <c r="G99" s="93"/>
      <c r="H99" s="94"/>
    </row>
    <row r="100" spans="1:8" ht="16.5" thickBot="1" x14ac:dyDescent="0.3">
      <c r="A100" s="113" t="s">
        <v>15</v>
      </c>
      <c r="B100" s="114"/>
      <c r="C100" s="114"/>
      <c r="D100" s="115"/>
      <c r="E100" s="114"/>
      <c r="F100" s="126">
        <f>SUM(F98:F99)</f>
        <v>0</v>
      </c>
      <c r="G100" s="126">
        <f>SUM(G98:G99)</f>
        <v>0</v>
      </c>
      <c r="H100" s="116">
        <f>G100-F100</f>
        <v>0</v>
      </c>
    </row>
    <row r="101" spans="1:8" ht="15.75" x14ac:dyDescent="0.25">
      <c r="A101" s="83" t="s">
        <v>74</v>
      </c>
      <c r="B101" s="117" t="s">
        <v>75</v>
      </c>
      <c r="C101" s="118">
        <v>0</v>
      </c>
      <c r="D101" s="91"/>
      <c r="E101" s="84"/>
      <c r="F101" s="119">
        <f>SUM(C101)</f>
        <v>0</v>
      </c>
      <c r="G101" s="120">
        <v>0</v>
      </c>
      <c r="H101" s="121">
        <f>G101-F101</f>
        <v>0</v>
      </c>
    </row>
    <row r="102" spans="1:8" ht="15.75" x14ac:dyDescent="0.25">
      <c r="A102" s="83"/>
      <c r="B102" s="84" t="s">
        <v>65</v>
      </c>
      <c r="C102" s="84"/>
      <c r="D102" s="91"/>
      <c r="E102" s="84"/>
      <c r="F102" s="92"/>
      <c r="G102" s="93"/>
      <c r="H102" s="94"/>
    </row>
    <row r="103" spans="1:8" ht="16.5" thickBot="1" x14ac:dyDescent="0.3">
      <c r="A103" s="113" t="s">
        <v>15</v>
      </c>
      <c r="B103" s="114"/>
      <c r="C103" s="114"/>
      <c r="D103" s="115"/>
      <c r="E103" s="114"/>
      <c r="F103" s="126">
        <f>SUM(F101:F102)</f>
        <v>0</v>
      </c>
      <c r="G103" s="126">
        <f>SUM(G101:G102)</f>
        <v>0</v>
      </c>
      <c r="H103" s="116">
        <f>G103-F103</f>
        <v>0</v>
      </c>
    </row>
    <row r="104" spans="1:8" ht="15.75" x14ac:dyDescent="0.25">
      <c r="A104" s="83" t="s">
        <v>76</v>
      </c>
      <c r="B104" s="117" t="s">
        <v>76</v>
      </c>
      <c r="C104" s="118">
        <v>7000</v>
      </c>
      <c r="D104" s="91"/>
      <c r="E104" s="84" t="s">
        <v>101</v>
      </c>
      <c r="F104" s="119">
        <f>SUM(C104)</f>
        <v>7000</v>
      </c>
      <c r="G104" s="120">
        <v>0</v>
      </c>
      <c r="H104" s="121">
        <f>G104-F104</f>
        <v>-7000</v>
      </c>
    </row>
    <row r="105" spans="1:8" ht="15.75" x14ac:dyDescent="0.25">
      <c r="A105" s="83"/>
      <c r="B105" s="84" t="s">
        <v>77</v>
      </c>
      <c r="C105" s="84"/>
      <c r="D105" s="91"/>
      <c r="E105" s="84"/>
      <c r="F105" s="92"/>
      <c r="G105" s="93"/>
      <c r="H105" s="94"/>
    </row>
    <row r="106" spans="1:8" ht="16.5" thickBot="1" x14ac:dyDescent="0.3">
      <c r="A106" s="113" t="s">
        <v>15</v>
      </c>
      <c r="B106" s="114"/>
      <c r="C106" s="114"/>
      <c r="D106" s="115"/>
      <c r="E106" s="114"/>
      <c r="F106" s="126">
        <f>SUM(F104:F105)</f>
        <v>7000</v>
      </c>
      <c r="G106" s="126">
        <f>SUM(G104:G105)</f>
        <v>0</v>
      </c>
      <c r="H106" s="116">
        <f>G106-F106</f>
        <v>-7000</v>
      </c>
    </row>
    <row r="107" spans="1:8" ht="16.5" thickBot="1" x14ac:dyDescent="0.3">
      <c r="A107" s="129"/>
      <c r="B107" s="130"/>
      <c r="C107" s="130"/>
      <c r="D107" s="191"/>
      <c r="E107" s="191"/>
      <c r="F107" s="131">
        <f>F106+F100+F103+F97+F94+F88+F91+F79+F85+F82+F76+F73+F70+F67+F62</f>
        <v>45900.5</v>
      </c>
      <c r="G107" s="131">
        <f>G106+G100+G103+G97+G94+G88+G91+G79+G85+G82+G76+G73+G70+G67+G62</f>
        <v>0</v>
      </c>
      <c r="H107" s="132">
        <f>G107-F107</f>
        <v>-45900.5</v>
      </c>
    </row>
    <row r="108" spans="1:8" ht="16.5" thickBot="1" x14ac:dyDescent="0.3">
      <c r="A108" s="133" t="s">
        <v>78</v>
      </c>
      <c r="B108" s="134"/>
      <c r="C108" s="134"/>
      <c r="D108" s="135"/>
      <c r="E108" s="135"/>
      <c r="F108" s="136">
        <f>SUM(F107+F54)</f>
        <v>52785.574999999997</v>
      </c>
      <c r="G108" s="136">
        <f>SUM(G107+G54)</f>
        <v>0</v>
      </c>
      <c r="H108" s="137">
        <f>G108-F108</f>
        <v>-52785.574999999997</v>
      </c>
    </row>
    <row r="109" spans="1:8" ht="16.5" thickBot="1" x14ac:dyDescent="0.3">
      <c r="A109" s="177" t="s">
        <v>79</v>
      </c>
      <c r="B109" s="178"/>
      <c r="C109" s="178"/>
      <c r="D109" s="179"/>
      <c r="E109" s="178"/>
      <c r="F109" s="180">
        <f>F50-F108</f>
        <v>11014.425000000003</v>
      </c>
      <c r="G109" s="181">
        <f>G50-G107</f>
        <v>0</v>
      </c>
      <c r="H109" s="182">
        <f>G109-F109</f>
        <v>-11014.425000000003</v>
      </c>
    </row>
    <row r="110" spans="1:8" ht="15.75" x14ac:dyDescent="0.25">
      <c r="A110" s="138"/>
      <c r="B110" s="6"/>
      <c r="C110" s="6"/>
      <c r="D110" s="12"/>
      <c r="E110" s="6"/>
      <c r="F110" s="6"/>
      <c r="G110" s="6"/>
      <c r="H110" s="139"/>
    </row>
    <row r="111" spans="1:8" ht="15.75" x14ac:dyDescent="0.25">
      <c r="A111" s="138"/>
      <c r="B111" s="6"/>
      <c r="C111" s="6"/>
      <c r="D111" s="140"/>
      <c r="E111" s="6"/>
      <c r="F111" s="6"/>
      <c r="G111" s="6"/>
      <c r="H111" s="139"/>
    </row>
    <row r="112" spans="1:8" ht="15.75" x14ac:dyDescent="0.25">
      <c r="A112" s="141"/>
      <c r="B112" s="4"/>
      <c r="C112" s="2" t="s">
        <v>80</v>
      </c>
      <c r="D112" s="142"/>
      <c r="E112" s="4"/>
      <c r="F112" s="4"/>
      <c r="G112" s="4"/>
      <c r="H112" s="143"/>
    </row>
    <row r="113" spans="1:8" ht="16.5" thickBot="1" x14ac:dyDescent="0.3">
      <c r="A113" s="144"/>
      <c r="B113" s="145" t="s">
        <v>81</v>
      </c>
      <c r="C113" s="145" t="s">
        <v>82</v>
      </c>
      <c r="D113" s="146" t="s">
        <v>83</v>
      </c>
      <c r="E113" s="145" t="s">
        <v>10</v>
      </c>
      <c r="F113" s="145" t="s">
        <v>11</v>
      </c>
      <c r="G113" s="145" t="s">
        <v>12</v>
      </c>
      <c r="H113" s="145" t="s">
        <v>13</v>
      </c>
    </row>
    <row r="114" spans="1:8" ht="15.75" x14ac:dyDescent="0.25">
      <c r="A114" s="141"/>
      <c r="B114" s="147"/>
      <c r="C114" s="148"/>
      <c r="D114" s="149"/>
      <c r="E114" s="148"/>
      <c r="F114" s="150">
        <f>SUM(C114*D114)</f>
        <v>0</v>
      </c>
      <c r="G114" s="151">
        <v>0</v>
      </c>
      <c r="H114" s="152">
        <f>SUM(G114-F114)</f>
        <v>0</v>
      </c>
    </row>
    <row r="115" spans="1:8" ht="15.75" x14ac:dyDescent="0.25">
      <c r="A115" s="141"/>
      <c r="B115" s="147"/>
      <c r="C115" s="148"/>
      <c r="D115" s="149"/>
      <c r="E115" s="148"/>
      <c r="F115" s="150">
        <f>SUM(C115*D115)</f>
        <v>0</v>
      </c>
      <c r="G115" s="151">
        <v>0</v>
      </c>
      <c r="H115" s="152">
        <f>SUM(G115-F115)</f>
        <v>0</v>
      </c>
    </row>
    <row r="116" spans="1:8" ht="15.75" x14ac:dyDescent="0.25">
      <c r="A116" s="141"/>
      <c r="B116" s="153"/>
      <c r="C116" s="4"/>
      <c r="D116" s="142"/>
      <c r="E116" s="4"/>
      <c r="F116" s="174"/>
      <c r="G116" s="175"/>
      <c r="H116" s="176"/>
    </row>
    <row r="117" spans="1:8" ht="15.75" x14ac:dyDescent="0.25">
      <c r="A117" s="141"/>
      <c r="B117" s="153"/>
      <c r="C117" s="2" t="s">
        <v>84</v>
      </c>
      <c r="D117" s="142"/>
      <c r="E117" s="4"/>
      <c r="F117" s="4"/>
      <c r="G117" s="4"/>
      <c r="H117" s="143"/>
    </row>
    <row r="118" spans="1:8" ht="16.5" thickBot="1" x14ac:dyDescent="0.3">
      <c r="A118" s="141"/>
      <c r="B118" s="145" t="s">
        <v>85</v>
      </c>
      <c r="C118" s="145" t="s">
        <v>86</v>
      </c>
      <c r="D118" s="146" t="s">
        <v>83</v>
      </c>
      <c r="E118" s="145" t="s">
        <v>10</v>
      </c>
      <c r="F118" s="145" t="s">
        <v>11</v>
      </c>
      <c r="G118" s="145" t="s">
        <v>12</v>
      </c>
      <c r="H118" s="145" t="s">
        <v>13</v>
      </c>
    </row>
    <row r="119" spans="1:8" ht="15.75" x14ac:dyDescent="0.25">
      <c r="A119" s="141"/>
      <c r="B119" s="148"/>
      <c r="C119" s="148"/>
      <c r="D119" s="149"/>
      <c r="E119" s="148"/>
      <c r="F119" s="150">
        <f>SUM(C119*D119)</f>
        <v>0</v>
      </c>
      <c r="G119" s="151">
        <v>0</v>
      </c>
      <c r="H119" s="152">
        <f>SUM(G119-F119)</f>
        <v>0</v>
      </c>
    </row>
    <row r="120" spans="1:8" ht="15.75" x14ac:dyDescent="0.25">
      <c r="A120" s="141"/>
      <c r="B120" s="154"/>
      <c r="C120" s="154"/>
      <c r="D120" s="155"/>
      <c r="E120" s="154"/>
      <c r="F120" s="150">
        <f t="shared" ref="F120:F125" si="10">SUM(C120*D120)</f>
        <v>0</v>
      </c>
      <c r="G120" s="151">
        <v>0</v>
      </c>
      <c r="H120" s="152">
        <f t="shared" ref="H120:H125" si="11">SUM(G120-F120)</f>
        <v>0</v>
      </c>
    </row>
    <row r="121" spans="1:8" ht="15.75" x14ac:dyDescent="0.25">
      <c r="A121" s="141"/>
      <c r="B121" s="154"/>
      <c r="C121" s="154"/>
      <c r="D121" s="155"/>
      <c r="E121" s="154"/>
      <c r="F121" s="150">
        <f t="shared" si="10"/>
        <v>0</v>
      </c>
      <c r="G121" s="151">
        <v>0</v>
      </c>
      <c r="H121" s="152">
        <f t="shared" si="11"/>
        <v>0</v>
      </c>
    </row>
    <row r="122" spans="1:8" ht="15.75" x14ac:dyDescent="0.25">
      <c r="A122" s="141"/>
      <c r="B122" s="154"/>
      <c r="C122" s="154"/>
      <c r="D122" s="155"/>
      <c r="E122" s="154"/>
      <c r="F122" s="150">
        <f t="shared" si="10"/>
        <v>0</v>
      </c>
      <c r="G122" s="151">
        <v>0</v>
      </c>
      <c r="H122" s="152">
        <f t="shared" si="11"/>
        <v>0</v>
      </c>
    </row>
    <row r="123" spans="1:8" ht="15.75" x14ac:dyDescent="0.25">
      <c r="A123" s="141"/>
      <c r="B123" s="154"/>
      <c r="C123" s="154"/>
      <c r="D123" s="155"/>
      <c r="E123" s="154"/>
      <c r="F123" s="150">
        <f t="shared" si="10"/>
        <v>0</v>
      </c>
      <c r="G123" s="151">
        <v>0</v>
      </c>
      <c r="H123" s="152">
        <f t="shared" si="11"/>
        <v>0</v>
      </c>
    </row>
    <row r="124" spans="1:8" ht="15.75" x14ac:dyDescent="0.25">
      <c r="A124" s="141"/>
      <c r="B124" s="154"/>
      <c r="C124" s="154"/>
      <c r="D124" s="155"/>
      <c r="E124" s="154"/>
      <c r="F124" s="150">
        <f t="shared" si="10"/>
        <v>0</v>
      </c>
      <c r="G124" s="151">
        <v>0</v>
      </c>
      <c r="H124" s="152">
        <f t="shared" si="11"/>
        <v>0</v>
      </c>
    </row>
    <row r="125" spans="1:8" ht="15.75" x14ac:dyDescent="0.25">
      <c r="A125" s="141"/>
      <c r="B125" s="154"/>
      <c r="C125" s="154"/>
      <c r="D125" s="155"/>
      <c r="E125" s="154"/>
      <c r="F125" s="150">
        <f t="shared" si="10"/>
        <v>0</v>
      </c>
      <c r="G125" s="151">
        <v>0</v>
      </c>
      <c r="H125" s="152">
        <f t="shared" si="11"/>
        <v>0</v>
      </c>
    </row>
    <row r="126" spans="1:8" ht="15.75" x14ac:dyDescent="0.25">
      <c r="A126" s="141"/>
      <c r="B126" s="4"/>
      <c r="C126" s="4"/>
      <c r="D126" s="142"/>
      <c r="E126" s="4"/>
      <c r="F126" s="4"/>
      <c r="G126" s="4"/>
      <c r="H126" s="143"/>
    </row>
    <row r="127" spans="1:8" ht="15.75" x14ac:dyDescent="0.25">
      <c r="A127" s="192" t="s">
        <v>87</v>
      </c>
      <c r="B127" s="193"/>
      <c r="C127" s="193"/>
      <c r="D127" s="193"/>
      <c r="E127" s="193"/>
      <c r="F127" s="193"/>
      <c r="G127" s="193"/>
      <c r="H127" s="194"/>
    </row>
    <row r="128" spans="1:8" ht="16.5" thickBot="1" x14ac:dyDescent="0.3">
      <c r="A128" s="156"/>
      <c r="B128" s="145" t="s">
        <v>88</v>
      </c>
      <c r="C128" s="145" t="s">
        <v>44</v>
      </c>
      <c r="D128" s="157" t="s">
        <v>9</v>
      </c>
      <c r="E128" s="145" t="s">
        <v>10</v>
      </c>
      <c r="F128" s="145" t="s">
        <v>11</v>
      </c>
      <c r="G128" s="145" t="s">
        <v>12</v>
      </c>
      <c r="H128" s="145" t="s">
        <v>13</v>
      </c>
    </row>
    <row r="129" spans="1:8" ht="15.75" x14ac:dyDescent="0.25">
      <c r="A129" s="144"/>
      <c r="B129" s="158" t="s">
        <v>48</v>
      </c>
      <c r="C129" s="159">
        <v>0</v>
      </c>
      <c r="D129" s="160"/>
      <c r="E129" s="148"/>
      <c r="F129" s="150">
        <f>SUM(C129*D129)</f>
        <v>0</v>
      </c>
      <c r="G129" s="151">
        <v>0</v>
      </c>
      <c r="H129" s="152">
        <f>SUM(G129-F129)</f>
        <v>0</v>
      </c>
    </row>
    <row r="130" spans="1:8" ht="15.75" x14ac:dyDescent="0.25">
      <c r="A130" s="144"/>
      <c r="B130" s="161" t="s">
        <v>89</v>
      </c>
      <c r="C130" s="162">
        <v>0</v>
      </c>
      <c r="D130" s="163"/>
      <c r="E130" s="154"/>
      <c r="F130" s="164">
        <f t="shared" ref="F130:F136" si="12">SUM(C130*D130)</f>
        <v>0</v>
      </c>
      <c r="G130" s="165">
        <v>0</v>
      </c>
      <c r="H130" s="166">
        <f t="shared" ref="H130:H136" si="13">SUM(G130-F130)</f>
        <v>0</v>
      </c>
    </row>
    <row r="131" spans="1:8" ht="15.75" x14ac:dyDescent="0.25">
      <c r="A131" s="144"/>
      <c r="B131" s="161" t="s">
        <v>90</v>
      </c>
      <c r="C131" s="162">
        <v>0</v>
      </c>
      <c r="D131" s="163"/>
      <c r="E131" s="154"/>
      <c r="F131" s="164">
        <f t="shared" si="12"/>
        <v>0</v>
      </c>
      <c r="G131" s="165">
        <v>0</v>
      </c>
      <c r="H131" s="166">
        <f t="shared" si="13"/>
        <v>0</v>
      </c>
    </row>
    <row r="132" spans="1:8" ht="15.75" x14ac:dyDescent="0.25">
      <c r="A132" s="144"/>
      <c r="B132" s="161" t="s">
        <v>91</v>
      </c>
      <c r="C132" s="162">
        <v>0</v>
      </c>
      <c r="D132" s="163"/>
      <c r="E132" s="154"/>
      <c r="F132" s="164">
        <f t="shared" si="12"/>
        <v>0</v>
      </c>
      <c r="G132" s="165">
        <v>0</v>
      </c>
      <c r="H132" s="166">
        <f t="shared" si="13"/>
        <v>0</v>
      </c>
    </row>
    <row r="133" spans="1:8" ht="15.75" x14ac:dyDescent="0.25">
      <c r="A133" s="144"/>
      <c r="B133" s="161" t="s">
        <v>92</v>
      </c>
      <c r="C133" s="162">
        <v>0</v>
      </c>
      <c r="D133" s="163"/>
      <c r="E133" s="154"/>
      <c r="F133" s="164">
        <f t="shared" si="12"/>
        <v>0</v>
      </c>
      <c r="G133" s="165">
        <v>0</v>
      </c>
      <c r="H133" s="166">
        <f t="shared" si="13"/>
        <v>0</v>
      </c>
    </row>
    <row r="134" spans="1:8" ht="15.75" x14ac:dyDescent="0.25">
      <c r="A134" s="144"/>
      <c r="B134" s="161" t="s">
        <v>76</v>
      </c>
      <c r="C134" s="162">
        <v>0</v>
      </c>
      <c r="D134" s="163"/>
      <c r="E134" s="154"/>
      <c r="F134" s="164">
        <f t="shared" si="12"/>
        <v>0</v>
      </c>
      <c r="G134" s="165">
        <v>0</v>
      </c>
      <c r="H134" s="166">
        <f t="shared" si="13"/>
        <v>0</v>
      </c>
    </row>
    <row r="135" spans="1:8" ht="15.75" x14ac:dyDescent="0.25">
      <c r="A135" s="144"/>
      <c r="B135" s="161" t="s">
        <v>76</v>
      </c>
      <c r="C135" s="162">
        <v>0</v>
      </c>
      <c r="D135" s="163"/>
      <c r="E135" s="154"/>
      <c r="F135" s="164">
        <f t="shared" si="12"/>
        <v>0</v>
      </c>
      <c r="G135" s="165">
        <v>0</v>
      </c>
      <c r="H135" s="166">
        <f t="shared" si="13"/>
        <v>0</v>
      </c>
    </row>
    <row r="136" spans="1:8" ht="15.75" x14ac:dyDescent="0.25">
      <c r="A136" s="144"/>
      <c r="B136" s="161" t="s">
        <v>76</v>
      </c>
      <c r="C136" s="162">
        <v>0</v>
      </c>
      <c r="D136" s="163"/>
      <c r="E136" s="154"/>
      <c r="F136" s="164">
        <f t="shared" si="12"/>
        <v>0</v>
      </c>
      <c r="G136" s="165">
        <v>0</v>
      </c>
      <c r="H136" s="166">
        <f t="shared" si="13"/>
        <v>0</v>
      </c>
    </row>
    <row r="137" spans="1:8" ht="16.5" thickBot="1" x14ac:dyDescent="0.3">
      <c r="A137" s="167"/>
      <c r="B137" s="168"/>
      <c r="C137" s="169"/>
      <c r="D137" s="170"/>
      <c r="E137" s="171" t="s">
        <v>15</v>
      </c>
      <c r="F137" s="172">
        <f>SUM(F129:F136)</f>
        <v>0</v>
      </c>
      <c r="G137" s="172">
        <f>SUM(G129:G136)</f>
        <v>0</v>
      </c>
      <c r="H137" s="173">
        <f>G137-F137</f>
        <v>0</v>
      </c>
    </row>
  </sheetData>
  <mergeCells count="5">
    <mergeCell ref="A18:H18"/>
    <mergeCell ref="A52:H52"/>
    <mergeCell ref="D64:E64"/>
    <mergeCell ref="D107:E107"/>
    <mergeCell ref="A127:H127"/>
  </mergeCells>
  <hyperlinks>
    <hyperlink ref="B60" r:id="rId1" display="LABOR@1.64" xr:uid="{19103F3C-2CCF-4813-82FC-458E8ECFAF3D}"/>
  </hyperlinks>
  <pageMargins left="0.7" right="0.7" top="0.75" bottom="0.75" header="0.3" footer="0.3"/>
  <pageSetup scale="6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Beck</dc:creator>
  <cp:keywords/>
  <dc:description/>
  <cp:lastModifiedBy>Julia Johnson</cp:lastModifiedBy>
  <cp:revision/>
  <dcterms:created xsi:type="dcterms:W3CDTF">2022-10-06T17:13:55Z</dcterms:created>
  <dcterms:modified xsi:type="dcterms:W3CDTF">2023-05-17T18:34:18Z</dcterms:modified>
  <cp:category/>
  <cp:contentStatus/>
</cp:coreProperties>
</file>